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19815" windowHeight="9150"/>
  </bookViews>
  <sheets>
    <sheet name="Rekapitulace stavby" sheetId="1" r:id="rId1"/>
    <sheet name="SO 201 - Rekonstrukce mos..." sheetId="2" r:id="rId2"/>
    <sheet name="SO 901 - DIO - Dopravně i..." sheetId="3" r:id="rId3"/>
    <sheet name="Pokyny pro vyplnění" sheetId="4" r:id="rId4"/>
  </sheets>
  <definedNames>
    <definedName name="_xlnm._FilterDatabase" localSheetId="1" hidden="1">'SO 201 - Rekonstrukce mos...'!$C$91:$K$344</definedName>
    <definedName name="_xlnm._FilterDatabase" localSheetId="2" hidden="1">'SO 901 - DIO - Dopravně i...'!$C$80:$K$120</definedName>
    <definedName name="_xlnm.Print_Titles" localSheetId="0">'Rekapitulace stavby'!$49:$49</definedName>
    <definedName name="_xlnm.Print_Titles" localSheetId="1">'SO 201 - Rekonstrukce mos...'!$91:$91</definedName>
    <definedName name="_xlnm.Print_Titles" localSheetId="2">'SO 901 - DIO - Dopravně i...'!$80:$80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201 - Rekonstrukce mos...'!$C$4:$J$36,'SO 201 - Rekonstrukce mos...'!$C$42:$J$73,'SO 201 - Rekonstrukce mos...'!$C$79:$K$344</definedName>
    <definedName name="_xlnm.Print_Area" localSheetId="2">'SO 901 - DIO - Dopravně i...'!$C$4:$J$36,'SO 901 - DIO - Dopravně i...'!$C$42:$J$62,'SO 901 - DIO - Dopravně i...'!$C$68:$K$120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120" i="3"/>
  <c r="BH120" i="3"/>
  <c r="BG120" i="3"/>
  <c r="BF120" i="3"/>
  <c r="T120" i="3"/>
  <c r="T119" i="3" s="1"/>
  <c r="R120" i="3"/>
  <c r="R119" i="3" s="1"/>
  <c r="P120" i="3"/>
  <c r="P119" i="3" s="1"/>
  <c r="BK120" i="3"/>
  <c r="BK119" i="3" s="1"/>
  <c r="J119" i="3" s="1"/>
  <c r="J61" i="3" s="1"/>
  <c r="J120" i="3"/>
  <c r="BE120" i="3" s="1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BE115" i="3"/>
  <c r="T115" i="3"/>
  <c r="R115" i="3"/>
  <c r="P115" i="3"/>
  <c r="BK115" i="3"/>
  <c r="J115" i="3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BE111" i="3"/>
  <c r="T111" i="3"/>
  <c r="R111" i="3"/>
  <c r="P111" i="3"/>
  <c r="BK111" i="3"/>
  <c r="J111" i="3"/>
  <c r="BI109" i="3"/>
  <c r="BH109" i="3"/>
  <c r="BG109" i="3"/>
  <c r="BF109" i="3"/>
  <c r="BE109" i="3"/>
  <c r="T109" i="3"/>
  <c r="R109" i="3"/>
  <c r="P109" i="3"/>
  <c r="BK109" i="3"/>
  <c r="J109" i="3"/>
  <c r="BI101" i="3"/>
  <c r="BH101" i="3"/>
  <c r="BG101" i="3"/>
  <c r="BF101" i="3"/>
  <c r="BE101" i="3"/>
  <c r="T101" i="3"/>
  <c r="R101" i="3"/>
  <c r="P101" i="3"/>
  <c r="BK101" i="3"/>
  <c r="J101" i="3"/>
  <c r="BI94" i="3"/>
  <c r="BH94" i="3"/>
  <c r="BG94" i="3"/>
  <c r="BF94" i="3"/>
  <c r="BE94" i="3"/>
  <c r="T94" i="3"/>
  <c r="T93" i="3" s="1"/>
  <c r="R94" i="3"/>
  <c r="R93" i="3" s="1"/>
  <c r="P94" i="3"/>
  <c r="P93" i="3" s="1"/>
  <c r="BK94" i="3"/>
  <c r="BK93" i="3" s="1"/>
  <c r="J93" i="3" s="1"/>
  <c r="J60" i="3" s="1"/>
  <c r="J94" i="3"/>
  <c r="BI91" i="3"/>
  <c r="BH91" i="3"/>
  <c r="BG91" i="3"/>
  <c r="BF91" i="3"/>
  <c r="T91" i="3"/>
  <c r="T90" i="3" s="1"/>
  <c r="R91" i="3"/>
  <c r="R90" i="3" s="1"/>
  <c r="P91" i="3"/>
  <c r="P90" i="3" s="1"/>
  <c r="BK91" i="3"/>
  <c r="BK90" i="3" s="1"/>
  <c r="J90" i="3" s="1"/>
  <c r="J59" i="3" s="1"/>
  <c r="J91" i="3"/>
  <c r="BE91" i="3" s="1"/>
  <c r="BI88" i="3"/>
  <c r="BH88" i="3"/>
  <c r="BG88" i="3"/>
  <c r="BF88" i="3"/>
  <c r="BE88" i="3"/>
  <c r="T88" i="3"/>
  <c r="R88" i="3"/>
  <c r="P88" i="3"/>
  <c r="BK88" i="3"/>
  <c r="J88" i="3"/>
  <c r="BI87" i="3"/>
  <c r="BH87" i="3"/>
  <c r="BG87" i="3"/>
  <c r="BF87" i="3"/>
  <c r="BE87" i="3"/>
  <c r="T87" i="3"/>
  <c r="R87" i="3"/>
  <c r="P87" i="3"/>
  <c r="BK87" i="3"/>
  <c r="J87" i="3"/>
  <c r="BI86" i="3"/>
  <c r="BH86" i="3"/>
  <c r="BG86" i="3"/>
  <c r="BF86" i="3"/>
  <c r="BE86" i="3"/>
  <c r="T86" i="3"/>
  <c r="R86" i="3"/>
  <c r="P86" i="3"/>
  <c r="BK86" i="3"/>
  <c r="J86" i="3"/>
  <c r="BI84" i="3"/>
  <c r="F34" i="3" s="1"/>
  <c r="BD53" i="1" s="1"/>
  <c r="BH84" i="3"/>
  <c r="F33" i="3" s="1"/>
  <c r="BC53" i="1" s="1"/>
  <c r="BG84" i="3"/>
  <c r="F32" i="3" s="1"/>
  <c r="BB53" i="1" s="1"/>
  <c r="BF84" i="3"/>
  <c r="J31" i="3" s="1"/>
  <c r="AW53" i="1" s="1"/>
  <c r="BE84" i="3"/>
  <c r="J30" i="3" s="1"/>
  <c r="AV53" i="1" s="1"/>
  <c r="AT53" i="1" s="1"/>
  <c r="T84" i="3"/>
  <c r="T83" i="3" s="1"/>
  <c r="T82" i="3" s="1"/>
  <c r="T81" i="3" s="1"/>
  <c r="R84" i="3"/>
  <c r="R83" i="3" s="1"/>
  <c r="P84" i="3"/>
  <c r="P83" i="3" s="1"/>
  <c r="P82" i="3" s="1"/>
  <c r="P81" i="3" s="1"/>
  <c r="AU53" i="1" s="1"/>
  <c r="BK84" i="3"/>
  <c r="BK83" i="3" s="1"/>
  <c r="J84" i="3"/>
  <c r="J77" i="3"/>
  <c r="F75" i="3"/>
  <c r="E73" i="3"/>
  <c r="J51" i="3"/>
  <c r="J49" i="3"/>
  <c r="F49" i="3"/>
  <c r="E47" i="3"/>
  <c r="J18" i="3"/>
  <c r="E18" i="3"/>
  <c r="F52" i="3" s="1"/>
  <c r="J17" i="3"/>
  <c r="J15" i="3"/>
  <c r="E15" i="3"/>
  <c r="F51" i="3" s="1"/>
  <c r="J14" i="3"/>
  <c r="J12" i="3"/>
  <c r="J75" i="3" s="1"/>
  <c r="E7" i="3"/>
  <c r="E45" i="3" s="1"/>
  <c r="AY52" i="1"/>
  <c r="AX52" i="1"/>
  <c r="BI343" i="2"/>
  <c r="BH343" i="2"/>
  <c r="BG343" i="2"/>
  <c r="BF343" i="2"/>
  <c r="BE343" i="2"/>
  <c r="T343" i="2"/>
  <c r="R343" i="2"/>
  <c r="P343" i="2"/>
  <c r="BK343" i="2"/>
  <c r="J343" i="2"/>
  <c r="BI341" i="2"/>
  <c r="BH341" i="2"/>
  <c r="BG341" i="2"/>
  <c r="BF341" i="2"/>
  <c r="BE341" i="2"/>
  <c r="T341" i="2"/>
  <c r="R341" i="2"/>
  <c r="P341" i="2"/>
  <c r="BK341" i="2"/>
  <c r="J341" i="2"/>
  <c r="BI339" i="2"/>
  <c r="BH339" i="2"/>
  <c r="BG339" i="2"/>
  <c r="BF339" i="2"/>
  <c r="BE339" i="2"/>
  <c r="T339" i="2"/>
  <c r="T338" i="2" s="1"/>
  <c r="R339" i="2"/>
  <c r="R338" i="2" s="1"/>
  <c r="P339" i="2"/>
  <c r="P338" i="2" s="1"/>
  <c r="BK339" i="2"/>
  <c r="BK338" i="2" s="1"/>
  <c r="J338" i="2" s="1"/>
  <c r="J72" i="2" s="1"/>
  <c r="J339" i="2"/>
  <c r="BI337" i="2"/>
  <c r="BH337" i="2"/>
  <c r="BG337" i="2"/>
  <c r="BF337" i="2"/>
  <c r="T337" i="2"/>
  <c r="T336" i="2" s="1"/>
  <c r="R337" i="2"/>
  <c r="R336" i="2" s="1"/>
  <c r="P337" i="2"/>
  <c r="P336" i="2" s="1"/>
  <c r="BK337" i="2"/>
  <c r="BK336" i="2" s="1"/>
  <c r="J336" i="2" s="1"/>
  <c r="J71" i="2" s="1"/>
  <c r="J337" i="2"/>
  <c r="BE337" i="2" s="1"/>
  <c r="BI335" i="2"/>
  <c r="BH335" i="2"/>
  <c r="BG335" i="2"/>
  <c r="BF335" i="2"/>
  <c r="BE335" i="2"/>
  <c r="T335" i="2"/>
  <c r="R335" i="2"/>
  <c r="P335" i="2"/>
  <c r="BK335" i="2"/>
  <c r="J335" i="2"/>
  <c r="BI334" i="2"/>
  <c r="BH334" i="2"/>
  <c r="BG334" i="2"/>
  <c r="BF334" i="2"/>
  <c r="BE334" i="2"/>
  <c r="T334" i="2"/>
  <c r="R334" i="2"/>
  <c r="P334" i="2"/>
  <c r="BK334" i="2"/>
  <c r="J334" i="2"/>
  <c r="BI333" i="2"/>
  <c r="BH333" i="2"/>
  <c r="BG333" i="2"/>
  <c r="BF333" i="2"/>
  <c r="BE333" i="2"/>
  <c r="T333" i="2"/>
  <c r="T332" i="2" s="1"/>
  <c r="R333" i="2"/>
  <c r="R332" i="2" s="1"/>
  <c r="R331" i="2" s="1"/>
  <c r="P333" i="2"/>
  <c r="P332" i="2" s="1"/>
  <c r="P331" i="2" s="1"/>
  <c r="BK333" i="2"/>
  <c r="BK332" i="2" s="1"/>
  <c r="J333" i="2"/>
  <c r="BI328" i="2"/>
  <c r="BH328" i="2"/>
  <c r="BG328" i="2"/>
  <c r="BF328" i="2"/>
  <c r="BE328" i="2"/>
  <c r="T328" i="2"/>
  <c r="R328" i="2"/>
  <c r="P328" i="2"/>
  <c r="BK328" i="2"/>
  <c r="J328" i="2"/>
  <c r="BI322" i="2"/>
  <c r="BH322" i="2"/>
  <c r="BG322" i="2"/>
  <c r="BF322" i="2"/>
  <c r="BE322" i="2"/>
  <c r="T322" i="2"/>
  <c r="R322" i="2"/>
  <c r="P322" i="2"/>
  <c r="BK322" i="2"/>
  <c r="J322" i="2"/>
  <c r="BI320" i="2"/>
  <c r="BH320" i="2"/>
  <c r="BG320" i="2"/>
  <c r="BF320" i="2"/>
  <c r="BE320" i="2"/>
  <c r="T320" i="2"/>
  <c r="R320" i="2"/>
  <c r="P320" i="2"/>
  <c r="BK320" i="2"/>
  <c r="J320" i="2"/>
  <c r="BI318" i="2"/>
  <c r="BH318" i="2"/>
  <c r="BG318" i="2"/>
  <c r="BF318" i="2"/>
  <c r="BE318" i="2"/>
  <c r="T318" i="2"/>
  <c r="T317" i="2" s="1"/>
  <c r="T316" i="2" s="1"/>
  <c r="R318" i="2"/>
  <c r="R317" i="2" s="1"/>
  <c r="R316" i="2" s="1"/>
  <c r="P318" i="2"/>
  <c r="P317" i="2" s="1"/>
  <c r="P316" i="2" s="1"/>
  <c r="BK318" i="2"/>
  <c r="BK317" i="2" s="1"/>
  <c r="J318" i="2"/>
  <c r="BI315" i="2"/>
  <c r="BH315" i="2"/>
  <c r="BG315" i="2"/>
  <c r="BF315" i="2"/>
  <c r="BE315" i="2"/>
  <c r="T315" i="2"/>
  <c r="T314" i="2" s="1"/>
  <c r="R315" i="2"/>
  <c r="R314" i="2" s="1"/>
  <c r="P315" i="2"/>
  <c r="P314" i="2" s="1"/>
  <c r="BK315" i="2"/>
  <c r="BK314" i="2" s="1"/>
  <c r="J314" i="2" s="1"/>
  <c r="J66" i="2" s="1"/>
  <c r="J315" i="2"/>
  <c r="BI313" i="2"/>
  <c r="BH313" i="2"/>
  <c r="BG313" i="2"/>
  <c r="BF313" i="2"/>
  <c r="T313" i="2"/>
  <c r="R313" i="2"/>
  <c r="P313" i="2"/>
  <c r="BK313" i="2"/>
  <c r="J313" i="2"/>
  <c r="BE313" i="2" s="1"/>
  <c r="BI312" i="2"/>
  <c r="BH312" i="2"/>
  <c r="BG312" i="2"/>
  <c r="BF312" i="2"/>
  <c r="T312" i="2"/>
  <c r="R312" i="2"/>
  <c r="P312" i="2"/>
  <c r="BK312" i="2"/>
  <c r="J312" i="2"/>
  <c r="BE312" i="2" s="1"/>
  <c r="BI309" i="2"/>
  <c r="BH309" i="2"/>
  <c r="BG309" i="2"/>
  <c r="BF309" i="2"/>
  <c r="T309" i="2"/>
  <c r="R309" i="2"/>
  <c r="P309" i="2"/>
  <c r="BK309" i="2"/>
  <c r="J309" i="2"/>
  <c r="BE309" i="2" s="1"/>
  <c r="BI306" i="2"/>
  <c r="BH306" i="2"/>
  <c r="BG306" i="2"/>
  <c r="BF306" i="2"/>
  <c r="T306" i="2"/>
  <c r="R306" i="2"/>
  <c r="P306" i="2"/>
  <c r="BK306" i="2"/>
  <c r="J306" i="2"/>
  <c r="BE306" i="2" s="1"/>
  <c r="BI302" i="2"/>
  <c r="BH302" i="2"/>
  <c r="BG302" i="2"/>
  <c r="BF302" i="2"/>
  <c r="T302" i="2"/>
  <c r="R302" i="2"/>
  <c r="P302" i="2"/>
  <c r="BK302" i="2"/>
  <c r="J302" i="2"/>
  <c r="BE302" i="2" s="1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T297" i="2"/>
  <c r="T296" i="2" s="1"/>
  <c r="R297" i="2"/>
  <c r="R296" i="2" s="1"/>
  <c r="P297" i="2"/>
  <c r="P296" i="2" s="1"/>
  <c r="BK297" i="2"/>
  <c r="BK296" i="2" s="1"/>
  <c r="J296" i="2" s="1"/>
  <c r="J65" i="2" s="1"/>
  <c r="J297" i="2"/>
  <c r="BE297" i="2" s="1"/>
  <c r="BI294" i="2"/>
  <c r="BH294" i="2"/>
  <c r="BG294" i="2"/>
  <c r="BF294" i="2"/>
  <c r="BE294" i="2"/>
  <c r="T294" i="2"/>
  <c r="R294" i="2"/>
  <c r="P294" i="2"/>
  <c r="BK294" i="2"/>
  <c r="J294" i="2"/>
  <c r="BI292" i="2"/>
  <c r="BH292" i="2"/>
  <c r="BG292" i="2"/>
  <c r="BF292" i="2"/>
  <c r="BE292" i="2"/>
  <c r="T292" i="2"/>
  <c r="R292" i="2"/>
  <c r="P292" i="2"/>
  <c r="BK292" i="2"/>
  <c r="J292" i="2"/>
  <c r="BI291" i="2"/>
  <c r="BH291" i="2"/>
  <c r="BG291" i="2"/>
  <c r="BF291" i="2"/>
  <c r="BE291" i="2"/>
  <c r="T291" i="2"/>
  <c r="R291" i="2"/>
  <c r="P291" i="2"/>
  <c r="BK291" i="2"/>
  <c r="J291" i="2"/>
  <c r="BI289" i="2"/>
  <c r="BH289" i="2"/>
  <c r="BG289" i="2"/>
  <c r="BF289" i="2"/>
  <c r="BE289" i="2"/>
  <c r="T289" i="2"/>
  <c r="R289" i="2"/>
  <c r="P289" i="2"/>
  <c r="BK289" i="2"/>
  <c r="J289" i="2"/>
  <c r="BI286" i="2"/>
  <c r="BH286" i="2"/>
  <c r="BG286" i="2"/>
  <c r="BF286" i="2"/>
  <c r="BE286" i="2"/>
  <c r="T286" i="2"/>
  <c r="R286" i="2"/>
  <c r="P286" i="2"/>
  <c r="BK286" i="2"/>
  <c r="J286" i="2"/>
  <c r="BI283" i="2"/>
  <c r="BH283" i="2"/>
  <c r="BG283" i="2"/>
  <c r="BF283" i="2"/>
  <c r="BE283" i="2"/>
  <c r="T283" i="2"/>
  <c r="R283" i="2"/>
  <c r="P283" i="2"/>
  <c r="BK283" i="2"/>
  <c r="J283" i="2"/>
  <c r="BI281" i="2"/>
  <c r="BH281" i="2"/>
  <c r="BG281" i="2"/>
  <c r="BF281" i="2"/>
  <c r="BE281" i="2"/>
  <c r="T281" i="2"/>
  <c r="R281" i="2"/>
  <c r="P281" i="2"/>
  <c r="BK281" i="2"/>
  <c r="J281" i="2"/>
  <c r="BI280" i="2"/>
  <c r="BH280" i="2"/>
  <c r="BG280" i="2"/>
  <c r="BF280" i="2"/>
  <c r="BE280" i="2"/>
  <c r="T280" i="2"/>
  <c r="R280" i="2"/>
  <c r="P280" i="2"/>
  <c r="BK280" i="2"/>
  <c r="J280" i="2"/>
  <c r="BI277" i="2"/>
  <c r="BH277" i="2"/>
  <c r="BG277" i="2"/>
  <c r="BF277" i="2"/>
  <c r="BE277" i="2"/>
  <c r="T277" i="2"/>
  <c r="R277" i="2"/>
  <c r="P277" i="2"/>
  <c r="BK277" i="2"/>
  <c r="J277" i="2"/>
  <c r="BI273" i="2"/>
  <c r="BH273" i="2"/>
  <c r="BG273" i="2"/>
  <c r="BF273" i="2"/>
  <c r="BE273" i="2"/>
  <c r="T273" i="2"/>
  <c r="R273" i="2"/>
  <c r="P273" i="2"/>
  <c r="BK273" i="2"/>
  <c r="J273" i="2"/>
  <c r="BI271" i="2"/>
  <c r="BH271" i="2"/>
  <c r="BG271" i="2"/>
  <c r="BF271" i="2"/>
  <c r="BE271" i="2"/>
  <c r="T271" i="2"/>
  <c r="R271" i="2"/>
  <c r="P271" i="2"/>
  <c r="BK271" i="2"/>
  <c r="J271" i="2"/>
  <c r="BI269" i="2"/>
  <c r="BH269" i="2"/>
  <c r="BG269" i="2"/>
  <c r="BF269" i="2"/>
  <c r="BE269" i="2"/>
  <c r="T269" i="2"/>
  <c r="R269" i="2"/>
  <c r="P269" i="2"/>
  <c r="BK269" i="2"/>
  <c r="J269" i="2"/>
  <c r="BI266" i="2"/>
  <c r="BH266" i="2"/>
  <c r="BG266" i="2"/>
  <c r="BF266" i="2"/>
  <c r="BE266" i="2"/>
  <c r="T266" i="2"/>
  <c r="R266" i="2"/>
  <c r="P266" i="2"/>
  <c r="BK266" i="2"/>
  <c r="J266" i="2"/>
  <c r="BI264" i="2"/>
  <c r="BH264" i="2"/>
  <c r="BG264" i="2"/>
  <c r="BF264" i="2"/>
  <c r="BE264" i="2"/>
  <c r="T264" i="2"/>
  <c r="R264" i="2"/>
  <c r="P264" i="2"/>
  <c r="BK264" i="2"/>
  <c r="J264" i="2"/>
  <c r="BI262" i="2"/>
  <c r="BH262" i="2"/>
  <c r="BG262" i="2"/>
  <c r="BF262" i="2"/>
  <c r="BE262" i="2"/>
  <c r="T262" i="2"/>
  <c r="R262" i="2"/>
  <c r="P262" i="2"/>
  <c r="BK262" i="2"/>
  <c r="J262" i="2"/>
  <c r="BI260" i="2"/>
  <c r="BH260" i="2"/>
  <c r="BG260" i="2"/>
  <c r="BF260" i="2"/>
  <c r="BE260" i="2"/>
  <c r="T260" i="2"/>
  <c r="R260" i="2"/>
  <c r="P260" i="2"/>
  <c r="BK260" i="2"/>
  <c r="J260" i="2"/>
  <c r="BI259" i="2"/>
  <c r="BH259" i="2"/>
  <c r="BG259" i="2"/>
  <c r="BF259" i="2"/>
  <c r="BE259" i="2"/>
  <c r="T259" i="2"/>
  <c r="R259" i="2"/>
  <c r="P259" i="2"/>
  <c r="BK259" i="2"/>
  <c r="J259" i="2"/>
  <c r="BI257" i="2"/>
  <c r="BH257" i="2"/>
  <c r="BG257" i="2"/>
  <c r="BF257" i="2"/>
  <c r="BE257" i="2"/>
  <c r="T257" i="2"/>
  <c r="R257" i="2"/>
  <c r="P257" i="2"/>
  <c r="BK257" i="2"/>
  <c r="J257" i="2"/>
  <c r="BI255" i="2"/>
  <c r="BH255" i="2"/>
  <c r="BG255" i="2"/>
  <c r="BF255" i="2"/>
  <c r="BE255" i="2"/>
  <c r="T255" i="2"/>
  <c r="R255" i="2"/>
  <c r="P255" i="2"/>
  <c r="BK255" i="2"/>
  <c r="J255" i="2"/>
  <c r="BI250" i="2"/>
  <c r="BH250" i="2"/>
  <c r="BG250" i="2"/>
  <c r="BF250" i="2"/>
  <c r="BE250" i="2"/>
  <c r="T250" i="2"/>
  <c r="R250" i="2"/>
  <c r="P250" i="2"/>
  <c r="BK250" i="2"/>
  <c r="J250" i="2"/>
  <c r="BI248" i="2"/>
  <c r="BH248" i="2"/>
  <c r="BG248" i="2"/>
  <c r="BF248" i="2"/>
  <c r="BE248" i="2"/>
  <c r="T248" i="2"/>
  <c r="R248" i="2"/>
  <c r="P248" i="2"/>
  <c r="BK248" i="2"/>
  <c r="J248" i="2"/>
  <c r="BI246" i="2"/>
  <c r="BH246" i="2"/>
  <c r="BG246" i="2"/>
  <c r="BF246" i="2"/>
  <c r="BE246" i="2"/>
  <c r="T246" i="2"/>
  <c r="R246" i="2"/>
  <c r="P246" i="2"/>
  <c r="BK246" i="2"/>
  <c r="J246" i="2"/>
  <c r="BI244" i="2"/>
  <c r="BH244" i="2"/>
  <c r="BG244" i="2"/>
  <c r="BF244" i="2"/>
  <c r="BE244" i="2"/>
  <c r="T244" i="2"/>
  <c r="R244" i="2"/>
  <c r="P244" i="2"/>
  <c r="BK244" i="2"/>
  <c r="J244" i="2"/>
  <c r="BI243" i="2"/>
  <c r="BH243" i="2"/>
  <c r="BG243" i="2"/>
  <c r="BF243" i="2"/>
  <c r="BE243" i="2"/>
  <c r="T243" i="2"/>
  <c r="R243" i="2"/>
  <c r="P243" i="2"/>
  <c r="BK243" i="2"/>
  <c r="J243" i="2"/>
  <c r="BI240" i="2"/>
  <c r="BH240" i="2"/>
  <c r="BG240" i="2"/>
  <c r="BF240" i="2"/>
  <c r="BE240" i="2"/>
  <c r="T240" i="2"/>
  <c r="R240" i="2"/>
  <c r="P240" i="2"/>
  <c r="BK240" i="2"/>
  <c r="J240" i="2"/>
  <c r="BI239" i="2"/>
  <c r="BH239" i="2"/>
  <c r="BG239" i="2"/>
  <c r="BF239" i="2"/>
  <c r="BE239" i="2"/>
  <c r="T239" i="2"/>
  <c r="R239" i="2"/>
  <c r="P239" i="2"/>
  <c r="BK239" i="2"/>
  <c r="J239" i="2"/>
  <c r="BI237" i="2"/>
  <c r="BH237" i="2"/>
  <c r="BG237" i="2"/>
  <c r="BF237" i="2"/>
  <c r="BE237" i="2"/>
  <c r="T237" i="2"/>
  <c r="R237" i="2"/>
  <c r="P237" i="2"/>
  <c r="BK237" i="2"/>
  <c r="J237" i="2"/>
  <c r="BI236" i="2"/>
  <c r="BH236" i="2"/>
  <c r="BG236" i="2"/>
  <c r="BF236" i="2"/>
  <c r="BE236" i="2"/>
  <c r="T236" i="2"/>
  <c r="T235" i="2" s="1"/>
  <c r="R236" i="2"/>
  <c r="R235" i="2" s="1"/>
  <c r="P236" i="2"/>
  <c r="P235" i="2" s="1"/>
  <c r="BK236" i="2"/>
  <c r="BK235" i="2" s="1"/>
  <c r="J235" i="2" s="1"/>
  <c r="J64" i="2" s="1"/>
  <c r="J236" i="2"/>
  <c r="BI233" i="2"/>
  <c r="BH233" i="2"/>
  <c r="BG233" i="2"/>
  <c r="BF233" i="2"/>
  <c r="T233" i="2"/>
  <c r="R233" i="2"/>
  <c r="P233" i="2"/>
  <c r="BK233" i="2"/>
  <c r="J233" i="2"/>
  <c r="BE233" i="2" s="1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T226" i="2"/>
  <c r="T225" i="2" s="1"/>
  <c r="R226" i="2"/>
  <c r="R225" i="2" s="1"/>
  <c r="P226" i="2"/>
  <c r="P225" i="2" s="1"/>
  <c r="BK226" i="2"/>
  <c r="BK225" i="2" s="1"/>
  <c r="J225" i="2" s="1"/>
  <c r="J63" i="2" s="1"/>
  <c r="J226" i="2"/>
  <c r="BE226" i="2" s="1"/>
  <c r="BI223" i="2"/>
  <c r="BH223" i="2"/>
  <c r="BG223" i="2"/>
  <c r="BF223" i="2"/>
  <c r="BE223" i="2"/>
  <c r="T223" i="2"/>
  <c r="R223" i="2"/>
  <c r="P223" i="2"/>
  <c r="BK223" i="2"/>
  <c r="J223" i="2"/>
  <c r="BI221" i="2"/>
  <c r="BH221" i="2"/>
  <c r="BG221" i="2"/>
  <c r="BF221" i="2"/>
  <c r="BE221" i="2"/>
  <c r="T221" i="2"/>
  <c r="R221" i="2"/>
  <c r="P221" i="2"/>
  <c r="BK221" i="2"/>
  <c r="J221" i="2"/>
  <c r="BI219" i="2"/>
  <c r="BH219" i="2"/>
  <c r="BG219" i="2"/>
  <c r="BF219" i="2"/>
  <c r="BE219" i="2"/>
  <c r="T219" i="2"/>
  <c r="R219" i="2"/>
  <c r="P219" i="2"/>
  <c r="BK219" i="2"/>
  <c r="J219" i="2"/>
  <c r="BI217" i="2"/>
  <c r="BH217" i="2"/>
  <c r="BG217" i="2"/>
  <c r="BF217" i="2"/>
  <c r="BE217" i="2"/>
  <c r="T217" i="2"/>
  <c r="T216" i="2" s="1"/>
  <c r="R217" i="2"/>
  <c r="R216" i="2" s="1"/>
  <c r="P217" i="2"/>
  <c r="P216" i="2" s="1"/>
  <c r="BK217" i="2"/>
  <c r="BK216" i="2" s="1"/>
  <c r="J216" i="2" s="1"/>
  <c r="J62" i="2" s="1"/>
  <c r="J217" i="2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R200" i="2"/>
  <c r="P200" i="2"/>
  <c r="BK200" i="2"/>
  <c r="J200" i="2"/>
  <c r="BE200" i="2" s="1"/>
  <c r="BI198" i="2"/>
  <c r="BH198" i="2"/>
  <c r="BG198" i="2"/>
  <c r="BF198" i="2"/>
  <c r="T198" i="2"/>
  <c r="R198" i="2"/>
  <c r="P198" i="2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 s="1"/>
  <c r="BI187" i="2"/>
  <c r="BH187" i="2"/>
  <c r="BG187" i="2"/>
  <c r="BF187" i="2"/>
  <c r="T187" i="2"/>
  <c r="T186" i="2" s="1"/>
  <c r="R187" i="2"/>
  <c r="R186" i="2" s="1"/>
  <c r="P187" i="2"/>
  <c r="P186" i="2" s="1"/>
  <c r="BK187" i="2"/>
  <c r="BK186" i="2" s="1"/>
  <c r="J186" i="2" s="1"/>
  <c r="J61" i="2" s="1"/>
  <c r="J187" i="2"/>
  <c r="BE187" i="2" s="1"/>
  <c r="BI183" i="2"/>
  <c r="BH183" i="2"/>
  <c r="BG183" i="2"/>
  <c r="BF183" i="2"/>
  <c r="BE183" i="2"/>
  <c r="T183" i="2"/>
  <c r="R183" i="2"/>
  <c r="P183" i="2"/>
  <c r="BK183" i="2"/>
  <c r="J183" i="2"/>
  <c r="BI181" i="2"/>
  <c r="BH181" i="2"/>
  <c r="BG181" i="2"/>
  <c r="BF181" i="2"/>
  <c r="BE181" i="2"/>
  <c r="T181" i="2"/>
  <c r="R181" i="2"/>
  <c r="P181" i="2"/>
  <c r="BK181" i="2"/>
  <c r="J181" i="2"/>
  <c r="BI179" i="2"/>
  <c r="BH179" i="2"/>
  <c r="BG179" i="2"/>
  <c r="BF179" i="2"/>
  <c r="BE179" i="2"/>
  <c r="T179" i="2"/>
  <c r="R179" i="2"/>
  <c r="P179" i="2"/>
  <c r="BK179" i="2"/>
  <c r="J179" i="2"/>
  <c r="BI175" i="2"/>
  <c r="BH175" i="2"/>
  <c r="BG175" i="2"/>
  <c r="BF175" i="2"/>
  <c r="BE175" i="2"/>
  <c r="T175" i="2"/>
  <c r="R175" i="2"/>
  <c r="P175" i="2"/>
  <c r="BK175" i="2"/>
  <c r="J175" i="2"/>
  <c r="BI173" i="2"/>
  <c r="BH173" i="2"/>
  <c r="BG173" i="2"/>
  <c r="BF173" i="2"/>
  <c r="BE173" i="2"/>
  <c r="T173" i="2"/>
  <c r="R173" i="2"/>
  <c r="P173" i="2"/>
  <c r="BK173" i="2"/>
  <c r="J173" i="2"/>
  <c r="BI171" i="2"/>
  <c r="BH171" i="2"/>
  <c r="BG171" i="2"/>
  <c r="BF171" i="2"/>
  <c r="BE171" i="2"/>
  <c r="T171" i="2"/>
  <c r="R171" i="2"/>
  <c r="P171" i="2"/>
  <c r="BK171" i="2"/>
  <c r="J171" i="2"/>
  <c r="BI168" i="2"/>
  <c r="BH168" i="2"/>
  <c r="BG168" i="2"/>
  <c r="BF168" i="2"/>
  <c r="BE168" i="2"/>
  <c r="T168" i="2"/>
  <c r="R168" i="2"/>
  <c r="P168" i="2"/>
  <c r="BK168" i="2"/>
  <c r="J168" i="2"/>
  <c r="BI166" i="2"/>
  <c r="BH166" i="2"/>
  <c r="BG166" i="2"/>
  <c r="BF166" i="2"/>
  <c r="BE166" i="2"/>
  <c r="T166" i="2"/>
  <c r="R166" i="2"/>
  <c r="P166" i="2"/>
  <c r="BK166" i="2"/>
  <c r="J166" i="2"/>
  <c r="BI164" i="2"/>
  <c r="BH164" i="2"/>
  <c r="BG164" i="2"/>
  <c r="BF164" i="2"/>
  <c r="BE164" i="2"/>
  <c r="T164" i="2"/>
  <c r="R164" i="2"/>
  <c r="P164" i="2"/>
  <c r="BK164" i="2"/>
  <c r="J164" i="2"/>
  <c r="BI161" i="2"/>
  <c r="BH161" i="2"/>
  <c r="BG161" i="2"/>
  <c r="BF161" i="2"/>
  <c r="BE161" i="2"/>
  <c r="T161" i="2"/>
  <c r="R161" i="2"/>
  <c r="P161" i="2"/>
  <c r="BK161" i="2"/>
  <c r="J161" i="2"/>
  <c r="BI159" i="2"/>
  <c r="BH159" i="2"/>
  <c r="BG159" i="2"/>
  <c r="BF159" i="2"/>
  <c r="BE159" i="2"/>
  <c r="T159" i="2"/>
  <c r="R159" i="2"/>
  <c r="P159" i="2"/>
  <c r="BK159" i="2"/>
  <c r="J159" i="2"/>
  <c r="BI157" i="2"/>
  <c r="BH157" i="2"/>
  <c r="BG157" i="2"/>
  <c r="BF157" i="2"/>
  <c r="BE157" i="2"/>
  <c r="T157" i="2"/>
  <c r="R157" i="2"/>
  <c r="P157" i="2"/>
  <c r="BK157" i="2"/>
  <c r="J157" i="2"/>
  <c r="BI155" i="2"/>
  <c r="BH155" i="2"/>
  <c r="BG155" i="2"/>
  <c r="BF155" i="2"/>
  <c r="BE155" i="2"/>
  <c r="T155" i="2"/>
  <c r="T154" i="2" s="1"/>
  <c r="R155" i="2"/>
  <c r="R154" i="2" s="1"/>
  <c r="P155" i="2"/>
  <c r="P154" i="2" s="1"/>
  <c r="BK155" i="2"/>
  <c r="BK154" i="2" s="1"/>
  <c r="J154" i="2" s="1"/>
  <c r="J60" i="2" s="1"/>
  <c r="J155" i="2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 s="1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8" i="2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T127" i="2"/>
  <c r="T126" i="2" s="1"/>
  <c r="R127" i="2"/>
  <c r="R126" i="2" s="1"/>
  <c r="P127" i="2"/>
  <c r="P126" i="2" s="1"/>
  <c r="BK127" i="2"/>
  <c r="BK126" i="2" s="1"/>
  <c r="J126" i="2" s="1"/>
  <c r="J59" i="2" s="1"/>
  <c r="J127" i="2"/>
  <c r="BE127" i="2" s="1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BE119" i="2"/>
  <c r="T119" i="2"/>
  <c r="R119" i="2"/>
  <c r="P119" i="2"/>
  <c r="BK119" i="2"/>
  <c r="J119" i="2"/>
  <c r="BI117" i="2"/>
  <c r="BH117" i="2"/>
  <c r="BG117" i="2"/>
  <c r="BF117" i="2"/>
  <c r="BE117" i="2"/>
  <c r="T117" i="2"/>
  <c r="R117" i="2"/>
  <c r="P117" i="2"/>
  <c r="BK117" i="2"/>
  <c r="J117" i="2"/>
  <c r="BI111" i="2"/>
  <c r="BH111" i="2"/>
  <c r="BG111" i="2"/>
  <c r="BF111" i="2"/>
  <c r="BE111" i="2"/>
  <c r="T111" i="2"/>
  <c r="R111" i="2"/>
  <c r="P111" i="2"/>
  <c r="BK111" i="2"/>
  <c r="J111" i="2"/>
  <c r="BI106" i="2"/>
  <c r="BH106" i="2"/>
  <c r="BG106" i="2"/>
  <c r="BF106" i="2"/>
  <c r="BE106" i="2"/>
  <c r="T106" i="2"/>
  <c r="R106" i="2"/>
  <c r="P106" i="2"/>
  <c r="BK106" i="2"/>
  <c r="J106" i="2"/>
  <c r="BI103" i="2"/>
  <c r="BH103" i="2"/>
  <c r="BG103" i="2"/>
  <c r="BF103" i="2"/>
  <c r="BE103" i="2"/>
  <c r="T103" i="2"/>
  <c r="R103" i="2"/>
  <c r="P103" i="2"/>
  <c r="BK103" i="2"/>
  <c r="J103" i="2"/>
  <c r="BI101" i="2"/>
  <c r="BH101" i="2"/>
  <c r="BG101" i="2"/>
  <c r="BF101" i="2"/>
  <c r="BE101" i="2"/>
  <c r="T101" i="2"/>
  <c r="R101" i="2"/>
  <c r="P101" i="2"/>
  <c r="BK101" i="2"/>
  <c r="J101" i="2"/>
  <c r="BI98" i="2"/>
  <c r="BH98" i="2"/>
  <c r="BG98" i="2"/>
  <c r="BF98" i="2"/>
  <c r="BE98" i="2"/>
  <c r="T98" i="2"/>
  <c r="R98" i="2"/>
  <c r="P98" i="2"/>
  <c r="BK98" i="2"/>
  <c r="J98" i="2"/>
  <c r="BI95" i="2"/>
  <c r="F34" i="2" s="1"/>
  <c r="BD52" i="1" s="1"/>
  <c r="BD51" i="1" s="1"/>
  <c r="W30" i="1" s="1"/>
  <c r="BH95" i="2"/>
  <c r="F33" i="2" s="1"/>
  <c r="BC52" i="1" s="1"/>
  <c r="BC51" i="1" s="1"/>
  <c r="BG95" i="2"/>
  <c r="F32" i="2" s="1"/>
  <c r="BB52" i="1" s="1"/>
  <c r="BB51" i="1" s="1"/>
  <c r="BF95" i="2"/>
  <c r="J31" i="2" s="1"/>
  <c r="AW52" i="1" s="1"/>
  <c r="BE95" i="2"/>
  <c r="F30" i="2" s="1"/>
  <c r="AZ52" i="1" s="1"/>
  <c r="T95" i="2"/>
  <c r="T94" i="2" s="1"/>
  <c r="T93" i="2" s="1"/>
  <c r="R95" i="2"/>
  <c r="R94" i="2" s="1"/>
  <c r="R93" i="2" s="1"/>
  <c r="R92" i="2" s="1"/>
  <c r="P95" i="2"/>
  <c r="P94" i="2" s="1"/>
  <c r="P93" i="2" s="1"/>
  <c r="P92" i="2" s="1"/>
  <c r="AU52" i="1" s="1"/>
  <c r="AU51" i="1" s="1"/>
  <c r="BK95" i="2"/>
  <c r="BK94" i="2" s="1"/>
  <c r="J95" i="2"/>
  <c r="J88" i="2"/>
  <c r="F88" i="2"/>
  <c r="F86" i="2"/>
  <c r="E84" i="2"/>
  <c r="J51" i="2"/>
  <c r="J49" i="2"/>
  <c r="F49" i="2"/>
  <c r="E47" i="2"/>
  <c r="J18" i="2"/>
  <c r="E18" i="2"/>
  <c r="F52" i="2" s="1"/>
  <c r="J17" i="2"/>
  <c r="J15" i="2"/>
  <c r="E15" i="2"/>
  <c r="F51" i="2" s="1"/>
  <c r="J14" i="2"/>
  <c r="J12" i="2"/>
  <c r="J86" i="2" s="1"/>
  <c r="E7" i="2"/>
  <c r="E45" i="2" s="1"/>
  <c r="AS51" i="1"/>
  <c r="L47" i="1"/>
  <c r="AM46" i="1"/>
  <c r="L46" i="1"/>
  <c r="AM44" i="1"/>
  <c r="L44" i="1"/>
  <c r="L42" i="1"/>
  <c r="L41" i="1"/>
  <c r="J94" i="2" l="1"/>
  <c r="J58" i="2" s="1"/>
  <c r="BK93" i="2"/>
  <c r="W28" i="1"/>
  <c r="AX51" i="1"/>
  <c r="T92" i="2"/>
  <c r="W29" i="1"/>
  <c r="AY51" i="1"/>
  <c r="BK82" i="3"/>
  <c r="J83" i="3"/>
  <c r="J58" i="3" s="1"/>
  <c r="AZ51" i="1"/>
  <c r="T331" i="2"/>
  <c r="BK316" i="2"/>
  <c r="J316" i="2" s="1"/>
  <c r="J67" i="2" s="1"/>
  <c r="J317" i="2"/>
  <c r="J68" i="2" s="1"/>
  <c r="J332" i="2"/>
  <c r="J70" i="2" s="1"/>
  <c r="BK331" i="2"/>
  <c r="J331" i="2" s="1"/>
  <c r="J69" i="2" s="1"/>
  <c r="R82" i="3"/>
  <c r="R81" i="3" s="1"/>
  <c r="J30" i="2"/>
  <c r="AV52" i="1" s="1"/>
  <c r="AT52" i="1" s="1"/>
  <c r="E71" i="3"/>
  <c r="F77" i="3"/>
  <c r="F31" i="3"/>
  <c r="BA53" i="1" s="1"/>
  <c r="E82" i="2"/>
  <c r="F31" i="2"/>
  <c r="BA52" i="1" s="1"/>
  <c r="BA51" i="1" s="1"/>
  <c r="F89" i="2"/>
  <c r="F78" i="3"/>
  <c r="F30" i="3"/>
  <c r="AZ53" i="1" s="1"/>
  <c r="BK81" i="3" l="1"/>
  <c r="J81" i="3" s="1"/>
  <c r="J82" i="3"/>
  <c r="J57" i="3" s="1"/>
  <c r="W27" i="1"/>
  <c r="AW51" i="1"/>
  <c r="AK27" i="1" s="1"/>
  <c r="AV51" i="1"/>
  <c r="W26" i="1"/>
  <c r="BK92" i="2"/>
  <c r="J92" i="2" s="1"/>
  <c r="J93" i="2"/>
  <c r="J57" i="2" s="1"/>
  <c r="J56" i="3" l="1"/>
  <c r="J27" i="3"/>
  <c r="AK26" i="1"/>
  <c r="AT51" i="1"/>
  <c r="J56" i="2"/>
  <c r="J27" i="2"/>
  <c r="J36" i="2" l="1"/>
  <c r="AG52" i="1"/>
  <c r="AG53" i="1"/>
  <c r="AN53" i="1" s="1"/>
  <c r="J36" i="3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<sst xmlns="http://schemas.openxmlformats.org/spreadsheetml/2006/main" count="3867" uniqueCount="940">
  <si>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</si>
  <si>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</si>
  <si>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</si>
  <si>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</si>
  <si>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</si>
  <si>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</si>
  <si>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</si>
  <si>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{9fb9418d-7443-4ab9-baf5-64aa4613c1dc}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</si>
  <si>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</si>
  <si>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</si>
  <si>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</si>
  <si>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</si>
  <si>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</si>
  <si>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</si>
  <si>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</si>
  <si>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</si>
  <si>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1-0483-00/30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</si>
  <si>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</si>
  <si>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</si>
  <si>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III/24423 Horní Přívory, ev. č. 24423-1</t>
  </si>
  <si>
    <t>0,1</t>
  </si>
  <si>
    <t>KSO:</t>
  </si>
  <si>
    <t/>
  </si>
  <si>
    <t>CC-CZ:</t>
  </si>
  <si>
    <t>1</t>
  </si>
  <si>
    <t>Místo:</t>
  </si>
  <si>
    <t>Horní Přívory</t>
  </si>
  <si>
    <t>Datum:</t>
  </si>
  <si>
    <t>16.9.2016</t>
  </si>
  <si>
    <t>10</t>
  </si>
  <si>
    <t>100</t>
  </si>
  <si>
    <t>Zadavatel:</t>
  </si>
  <si>
    <t>IČ:</t>
  </si>
  <si>
    <t>Krajská správa a údržba silnic Středočeského kraje</t>
  </si>
  <si>
    <t>DIČ:</t>
  </si>
  <si>
    <t>Uchazeč:</t>
  </si>
  <si>
    <t>Vyplň údaj</t>
  </si>
  <si>
    <t>Projektant:</t>
  </si>
  <si>
    <t xml:space="preserve">VPÚ DECO PRAHA a.s.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</si>
  <si>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</si>
  <si>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</si>
  <si>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</si>
  <si>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</si>
  <si>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</si>
  <si>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</si>
  <si>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</si>
  <si>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</si>
  <si>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</si>
  <si>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</si>
  <si>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</si>
  <si>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</si>
  <si>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</si>
  <si>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</si>
  <si>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</si>
  <si>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</si>
  <si>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</si>
  <si>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</si>
  <si>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</si>
  <si>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</si>
  <si>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</si>
  <si>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</si>
  <si>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</si>
  <si>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</si>
  <si>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</si>
  <si>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</si>
  <si>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</si>
  <si>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</si>
  <si>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</si>
  <si>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</si>
  <si>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</si>
  <si>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</si>
  <si>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</si>
  <si>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</si>
  <si>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</si>
  <si>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</si>
  <si>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</si>
  <si>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</si>
  <si>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</si>
  <si>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</si>
  <si>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</si>
  <si>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201</t>
  </si>
  <si>
    <t>Rekonstrukce mostu ev.č. 24423-1</t>
  </si>
  <si>
    <t>STA</t>
  </si>
  <si>
    <t>{5929f112-b259-400a-be39-d24de0b5e9bf}</t>
  </si>
  <si>
    <t>2</t>
  </si>
  <si>
    <t>SO 901</t>
  </si>
  <si>
    <t>DIO - Dopravně inženýrská opatření</t>
  </si>
  <si>
    <t>{463fb726-c609-410d-8ea4-50418cc4d5c4}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</si>
  <si>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</si>
  <si>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</si>
  <si>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</si>
  <si>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</si>
  <si>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</si>
  <si>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</si>
  <si>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</si>
  <si>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201 - Rekonstrukce mostu ev.č. 24423-1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</si>
  <si>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</si>
  <si>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</si>
  <si>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</si>
  <si>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</si>
  <si>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</si>
  <si>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</si>
  <si>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</si>
  <si>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</si>
  <si>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</si>
  <si>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</si>
  <si>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</si>
  <si>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</si>
  <si>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</si>
  <si>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</si>
  <si>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</si>
  <si>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</si>
  <si>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</si>
  <si>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</si>
  <si>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</si>
  <si>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</si>
  <si>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</si>
  <si>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</si>
  <si>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</si>
  <si>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</si>
  <si>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</si>
  <si>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</si>
  <si>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</si>
  <si>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</si>
  <si>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</si>
  <si>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</si>
  <si>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</si>
  <si>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</si>
  <si>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</si>
  <si>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</si>
  <si>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</si>
  <si>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</si>
  <si>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</si>
  <si>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</si>
  <si>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</si>
  <si>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</si>
  <si>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113154124</t>
  </si>
  <si>
    <t>Frézování živičného podkladu nebo krytu s naložením na dopravní prostředek plochy do 500 m2 bez překážek v trase pruhu šířky přes 0,5 m do 1 m, tloušťky vrstvy 100 mm</t>
  </si>
  <si>
    <t>m2</t>
  </si>
  <si>
    <t>CS ÚRS 2015 01</t>
  </si>
  <si>
    <t>4</t>
  </si>
  <si>
    <t>1538205119</t>
  </si>
  <si>
    <t>P</t>
  </si>
  <si>
    <t>Poznámka k položce:
frézování stávajícího povrchu komunikace na předpolích v tl. 100mm, odměřeno dle v.č. B.02, vč. naložení na dopravní prostředek.</t>
  </si>
  <si>
    <t>VV</t>
  </si>
  <si>
    <t>54,71+44,01</t>
  </si>
  <si>
    <t>113154226</t>
  </si>
  <si>
    <t>Frézování živičného podkladu nebo krytu s naložením na dopravní prostředek plochy přes 500 do 1 000 m2 bez překážek v trase pruhu šířky do 1 m, tloušťky vrstvy 300 mm</t>
  </si>
  <si>
    <t>2030420415</t>
  </si>
  <si>
    <t>Poznámka k položce:
odfrézování stáv. povrchu komunikace na mostě v tl. 290 mm</t>
  </si>
  <si>
    <t>5,05*12,083</t>
  </si>
  <si>
    <t>3</t>
  </si>
  <si>
    <t>115101202</t>
  </si>
  <si>
    <t>Čerpání vody na dopravní výšku do 10 m s uvažovaným průměrným přítokem přes 500 do 1 000 l/min</t>
  </si>
  <si>
    <t>hod</t>
  </si>
  <si>
    <t>-1173060479</t>
  </si>
  <si>
    <t>10*2*30*1,10     "odhad - 10 hod/den * 2 měsíce * 30 dní/měsíc</t>
  </si>
  <si>
    <t>122201402</t>
  </si>
  <si>
    <t>Vykopávky v zemnících na suchu s přehozením výkopku na vzdálenost do 3 m nebo s naložením na dopravní prostředek v hornině tř. 3 přes 100 do 1 000 m3</t>
  </si>
  <si>
    <t>m3</t>
  </si>
  <si>
    <t>1550011801</t>
  </si>
  <si>
    <t>Poznámka k položce:
pro zásyp mostu vč.naložení na dopr.prostředek</t>
  </si>
  <si>
    <t>74,104   "dle pol. 172102101</t>
  </si>
  <si>
    <t>5</t>
  </si>
  <si>
    <t>131201202</t>
  </si>
  <si>
    <t>Hloubení zapažených jam a zářezů s urovnáním dna do předepsaného profilu a spádu v hornině tř. 3 přes 100 do 1 000 m3</t>
  </si>
  <si>
    <t>-1585627925</t>
  </si>
  <si>
    <t>Poznámka k položce:
vč. naložení na dopravní prostředek</t>
  </si>
  <si>
    <t>1,4*(6,5+9,5+12,5)*(0,7+0,8/2)   "výkop zeminy pro gabiony</t>
  </si>
  <si>
    <t>19,7*1,7+24,4*1,7/2+16,2*1,6+19,6*1,6/2   "výkop zeminy pro novou konstrukci</t>
  </si>
  <si>
    <t>Součet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</si>
  <si>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</si>
  <si>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</si>
  <si>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</si>
  <si>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275995174</t>
  </si>
  <si>
    <t>Poznámka k položce:
odvoz a uložení vykopaného materiálu na skládku</t>
  </si>
  <si>
    <t>139,720    "odvoz vykopané zeminy na skládku dle pol. 131201202</t>
  </si>
  <si>
    <t>74,104    "dovoz výkopku na zásyp stavebních jam a dorovnání svahů dle poll. 172102101</t>
  </si>
  <si>
    <t>20,5         "odpad z čištění koryta dle pol. 952904152</t>
  </si>
  <si>
    <t>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</si>
  <si>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</si>
  <si>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</si>
  <si>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-1611707703</t>
  </si>
  <si>
    <t>234,324*10    "dle pol. 162701105 - celkem 20 km skládka i zemník - odhad</t>
  </si>
  <si>
    <t>8</t>
  </si>
  <si>
    <t>171201211</t>
  </si>
  <si>
    <t>Uložení sypaniny poplatek za uložení sypaniny na skládce (skládkovné)</t>
  </si>
  <si>
    <t>t</t>
  </si>
  <si>
    <t>-618102140</t>
  </si>
  <si>
    <t>(139,720+20,5)*1,85    "dle pol. 162701105</t>
  </si>
  <si>
    <t>9</t>
  </si>
  <si>
    <t>171201212R</t>
  </si>
  <si>
    <t>Poplatek za nakoupení zeminy ze zemníku</t>
  </si>
  <si>
    <t>1990014568</t>
  </si>
  <si>
    <t>74,104*1,85   "dle pol. 122201402</t>
  </si>
  <si>
    <t>172102101</t>
  </si>
  <si>
    <t>Zřízení těsnící výplně z vhodné sypaniny s přemístěním sypaniny ze vzdálenosti do 10 m, avšak bez dodání sypaniny, s příp. nutným kropením se zhutněním do 100 % PS nebo I(d) 0,9</t>
  </si>
  <si>
    <t>493557791</t>
  </si>
  <si>
    <t>Poznámka k položce:
Zásyp stavebních jam a dorovnání svahů</t>
  </si>
  <si>
    <t xml:space="preserve">74,104     </t>
  </si>
  <si>
    <t>Zakládání</t>
  </si>
  <si>
    <t>11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</si>
  <si>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</si>
  <si>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</si>
  <si>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m</t>
  </si>
  <si>
    <t>546711352</t>
  </si>
  <si>
    <t>Poznámka k položce:
drenážní perforované trubky PE  prům 150 vč. ŠP lože tl. 150mm a obsypu drtí fr. 16/32</t>
  </si>
  <si>
    <t>2*(6+1,8)</t>
  </si>
  <si>
    <t>12</t>
  </si>
  <si>
    <t>212792111</t>
  </si>
  <si>
    <t>Odvodnění mostní opěry z plastových trub drenážní potrubí flexibilní svislé DN 65</t>
  </si>
  <si>
    <t>-1110156135</t>
  </si>
  <si>
    <t xml:space="preserve"> 0,4*8             "odvodňovací trubka DN 50 povrchu izolace</t>
  </si>
  <si>
    <t>13</t>
  </si>
  <si>
    <t>212972113</t>
  </si>
  <si>
    <t>Opláštění drenážních trub filtrační textilií DN 160</t>
  </si>
  <si>
    <t>-608736521</t>
  </si>
  <si>
    <t xml:space="preserve">Poznámka k položce:
dle pol.212752213
</t>
  </si>
  <si>
    <t>14</t>
  </si>
  <si>
    <t>224311114</t>
  </si>
  <si>
    <t>Maloprofilové vrty průběžným sacím vrtáním průměru přes 93 do 156 mm do úklonu 45 st. v hl 0 až 25 m v hornině tř. III a IV</t>
  </si>
  <si>
    <t>CS ÚRS 2016 01</t>
  </si>
  <si>
    <t>1619383601</t>
  </si>
  <si>
    <t>281602111</t>
  </si>
  <si>
    <t>Injektování povrchové s dvojitým obturátorem mikropilot nebo kotev tlakem do 0,60 MPa</t>
  </si>
  <si>
    <t>1461798355</t>
  </si>
  <si>
    <t>Poznámka k položce:
injektáž kamenného zdiva stávajících opěr</t>
  </si>
  <si>
    <t>(2*11)*2    "počet x hod</t>
  </si>
  <si>
    <t>16</t>
  </si>
  <si>
    <t>M</t>
  </si>
  <si>
    <t>585221100</t>
  </si>
  <si>
    <t>cementy struskoportlandské a vysokopecní (ČSN P ENV 197-1) CEM II/A-S 42.5R VL</t>
  </si>
  <si>
    <t>1578642871</t>
  </si>
  <si>
    <t>(0,15*0,15/4*3,14*6+0,4*0,4/4*3,14*3)*11*2*2,5  "dřík + kořen - počet mikropilot x počet opěr x koef. pro tuny</t>
  </si>
  <si>
    <t>17</t>
  </si>
  <si>
    <t>281901112</t>
  </si>
  <si>
    <t>Injektování pro zpevnění horniny nebo vyplnění dutin za rubem nosné obezdívky štol do 0,6 MPa, do svislých a šikmých vrtů, pro všechny druhy obezdívek při injektáži 1 vrtu</t>
  </si>
  <si>
    <t>776141677</t>
  </si>
  <si>
    <t>5*2</t>
  </si>
  <si>
    <t>18</t>
  </si>
  <si>
    <t>585221100a</t>
  </si>
  <si>
    <t>Cementy struskoportlandské a vysokopecní (ČSN P ENV 197-1) CEM II/A-S 42.5R VL</t>
  </si>
  <si>
    <t>-1669159558</t>
  </si>
  <si>
    <t>Poznámka k položce:
cement s technologií TX Active®</t>
  </si>
  <si>
    <t>1*2   "injektáž kamenného zdiva opěr</t>
  </si>
  <si>
    <t>32*(0,05*0,05/4*3,14*0,4)*2,5  "vlepení spřahujících trnů</t>
  </si>
  <si>
    <t>19</t>
  </si>
  <si>
    <t>283111213</t>
  </si>
  <si>
    <t>Zřízení ocelových, trubkových mikropilot tlakové i tahové šikmé odklon od svislice přes 60 st. část hladká, průměru přes 105 do 115 mm</t>
  </si>
  <si>
    <t>1502558937</t>
  </si>
  <si>
    <t>Poznámka k položce:
mikropiloty  D 108/16</t>
  </si>
  <si>
    <t>2*11*9</t>
  </si>
  <si>
    <t>20</t>
  </si>
  <si>
    <t>140110800</t>
  </si>
  <si>
    <t>Trubky bezešvé hladké válcované za tepla v jakosti 11 353 vnější D x tloušťka stěny 108 x 20 mm</t>
  </si>
  <si>
    <t>833987670</t>
  </si>
  <si>
    <t>Poznámka k položce:
trubka 108/16</t>
  </si>
  <si>
    <t>283131113</t>
  </si>
  <si>
    <t>Zřízení hlav trubkových mikropilot namáhaných tlakem i tahem, průměru přes 105 do 115 mm</t>
  </si>
  <si>
    <t>kus</t>
  </si>
  <si>
    <t>929582727</t>
  </si>
  <si>
    <t>2*11</t>
  </si>
  <si>
    <t>Svislé a kompletní konstrukce</t>
  </si>
  <si>
    <t>22</t>
  </si>
  <si>
    <t>317321118</t>
  </si>
  <si>
    <t>Římsy ze železového betonu C 30/37</t>
  </si>
  <si>
    <t>1618927861</t>
  </si>
  <si>
    <t>(17,5+13,8+4,7)*0,24   "délky z půdorysu x plocha ze vzor.řezu</t>
  </si>
  <si>
    <t>23</t>
  </si>
  <si>
    <t>317353121</t>
  </si>
  <si>
    <t>Bednění mostní římsy zřízení všech tvarů</t>
  </si>
  <si>
    <t>-4327401</t>
  </si>
  <si>
    <t>(0,24*4)+((0,53+0,25+0,26)*(17,5+13,8+4,7))</t>
  </si>
  <si>
    <t>24</t>
  </si>
  <si>
    <t>317353221</t>
  </si>
  <si>
    <t>Bednění mostní římsy odstranění všech tvarů</t>
  </si>
  <si>
    <t>1465283148</t>
  </si>
  <si>
    <t>Poznámka k položce:
dle pol. 317353121</t>
  </si>
  <si>
    <t>25</t>
  </si>
  <si>
    <t>317361116</t>
  </si>
  <si>
    <t>Výztuž mostních železobetonových říms z betonářské oceli 10 505 (R) nebo BSt 500</t>
  </si>
  <si>
    <t>-1165706350</t>
  </si>
  <si>
    <t>Poznámka k položce:
cca 140 kg/m3 betonu říms - dle pol. 317321118</t>
  </si>
  <si>
    <t>8,64*0,14 'Přepočtené koeficientem množství</t>
  </si>
  <si>
    <t>26</t>
  </si>
  <si>
    <t>317661131</t>
  </si>
  <si>
    <t>Výplň spár monolitické římsy tmelem silikonovým, spára šířky do 15 mm</t>
  </si>
  <si>
    <t>-854634511</t>
  </si>
  <si>
    <t>(8+9)*0,75   "těsnění pracovních spár říms</t>
  </si>
  <si>
    <t>27</t>
  </si>
  <si>
    <t>317661132</t>
  </si>
  <si>
    <t>Výplň spár monolitické římsy tmelem silikonovým, spára šířky přes 15 do 40 mm</t>
  </si>
  <si>
    <t>-539383471</t>
  </si>
  <si>
    <t>8*0,75   "těsnění dilatačních spár říms</t>
  </si>
  <si>
    <t>28</t>
  </si>
  <si>
    <t>334214521</t>
  </si>
  <si>
    <t>Zdivo nadzákladové opěrných zdí do drátěných gabionů z lomového kamene neupraveného výplňového na základ ze štěrkodrti na sucho</t>
  </si>
  <si>
    <t>-2137832136</t>
  </si>
  <si>
    <t>Poznámka k položce:
sestavení gabionů vč. vyplnění</t>
  </si>
  <si>
    <t>(8+9+12)*1,0*1,5</t>
  </si>
  <si>
    <t>29</t>
  </si>
  <si>
    <t>334323118</t>
  </si>
  <si>
    <t>Mostní opěry a úložné prahy z betonu železového C 30/37</t>
  </si>
  <si>
    <t>2047284786</t>
  </si>
  <si>
    <t xml:space="preserve">(21,8+19,2)*0,5+(6,3+5,7)*1,25+(7,3+7,3)*0,2  </t>
  </si>
  <si>
    <t>30</t>
  </si>
  <si>
    <t>334361216</t>
  </si>
  <si>
    <t>Výztuž betonářská mostních konstrukcí opěr, úložných prahů, křídel, závěrných zídek, bloků ložisek, pilířů a sloupů z oceli 10 505 (R) nebo BSt 500 dříků opěr</t>
  </si>
  <si>
    <t>1157454380</t>
  </si>
  <si>
    <t>38,42*0,16   "160 kg/m3</t>
  </si>
  <si>
    <t>31</t>
  </si>
  <si>
    <t>334351112</t>
  </si>
  <si>
    <t>Bednění mostních opěr a úložných prahů ze systémového bednění zřízení z překližek, pro železobeton</t>
  </si>
  <si>
    <t>1090082731</t>
  </si>
  <si>
    <t>(0,74*1,5*4)+(0,74*8,0*4)</t>
  </si>
  <si>
    <t>13,5*5,5+4*2</t>
  </si>
  <si>
    <t>32</t>
  </si>
  <si>
    <t>334351211</t>
  </si>
  <si>
    <t>Bednění mostních opěr a úložných prahů ze systémového bednění odstranění z překližek</t>
  </si>
  <si>
    <t>-1054714100</t>
  </si>
  <si>
    <t>Poznámka k položce:
dle pol.334351111</t>
  </si>
  <si>
    <t>33</t>
  </si>
  <si>
    <t>334361216a</t>
  </si>
  <si>
    <t>-1140041950</t>
  </si>
  <si>
    <t>Poznámka k položce:
vlepená kotevní výztuž prům. 25 mm</t>
  </si>
  <si>
    <t>34</t>
  </si>
  <si>
    <t>389381119</t>
  </si>
  <si>
    <t>Doplňková betonáž malého rozsahu včetně bednění uzavírací nebo petlicové spáry dílců rámové konstrukce, z betonu C 30/37</t>
  </si>
  <si>
    <t>-750708360</t>
  </si>
  <si>
    <t xml:space="preserve">Poznámka k položce:
úložné prahy nadbetonovány na ubourané stáv. zdivo opěr
</t>
  </si>
  <si>
    <t>38,42   "dle pol. 334323118</t>
  </si>
  <si>
    <t>Vodorovné konstrukce</t>
  </si>
  <si>
    <t>35</t>
  </si>
  <si>
    <t>421321128</t>
  </si>
  <si>
    <t>Mostní železobetonové nosné konstrukce deskové nebo klenbové, trámové, ostatní deskové, z betonu C 30/37</t>
  </si>
  <si>
    <t>-552394374</t>
  </si>
  <si>
    <t>Poznámka k položce:
ŽB deska mostovky</t>
  </si>
  <si>
    <t>12*7*0,25   "délka * šířka * tloušťka desky 250mm dle v.č.C.1.04</t>
  </si>
  <si>
    <t>36</t>
  </si>
  <si>
    <t>421351111</t>
  </si>
  <si>
    <t>Bednění deskových konstrukcí mostů z betonu železového nebo předpjatého zřízení přesahu spřažené mostovky šíře do 600 mm</t>
  </si>
  <si>
    <t>-40086990</t>
  </si>
  <si>
    <t>40*0,6+87</t>
  </si>
  <si>
    <t>37</t>
  </si>
  <si>
    <t>421351211</t>
  </si>
  <si>
    <t>Bednění deskových konstrukcí mostů z betonu železového nebo předpjatého odstranění přesahu spřažené mostovky šíře do 600 mm</t>
  </si>
  <si>
    <t>281377479</t>
  </si>
  <si>
    <t>38</t>
  </si>
  <si>
    <t>421361226</t>
  </si>
  <si>
    <t>Výztuž deskových konstrukcí z betonářské oceli 10 505 (R) nebo BSt 500 deskového mostu</t>
  </si>
  <si>
    <t>1301182067</t>
  </si>
  <si>
    <t>Poznámka k položce:
odhad 175kg/m3 výztuže na m3 betonu</t>
  </si>
  <si>
    <t>21*0,175</t>
  </si>
  <si>
    <t>39</t>
  </si>
  <si>
    <t>423176311</t>
  </si>
  <si>
    <t>Montáž spřažených ocelových nosníků šířky přes 4,2 m, výšky přes 3,6 m mostu o jednom poli, rozpětí pole do 13 m</t>
  </si>
  <si>
    <t>-533071858</t>
  </si>
  <si>
    <t>12*6*0,0907</t>
  </si>
  <si>
    <t>40</t>
  </si>
  <si>
    <t>500000000R</t>
  </si>
  <si>
    <t>Profil IPE 500, válcovaný za tepla</t>
  </si>
  <si>
    <t>-2058236072</t>
  </si>
  <si>
    <t>(6*12)*90,7*0,001   "počet příčníků x délka x hmotnost v kg/m x převod na tuny</t>
  </si>
  <si>
    <t>41</t>
  </si>
  <si>
    <t>428992111</t>
  </si>
  <si>
    <t>Osazení mostního ložiska elastomerového zatížení do 400 kN</t>
  </si>
  <si>
    <t>30618483</t>
  </si>
  <si>
    <t>42</t>
  </si>
  <si>
    <t>500000002R</t>
  </si>
  <si>
    <t>Jednosměrná ložiska</t>
  </si>
  <si>
    <t>41427672</t>
  </si>
  <si>
    <t>43</t>
  </si>
  <si>
    <t>500000003R</t>
  </si>
  <si>
    <t>Všesměrná ložiska</t>
  </si>
  <si>
    <t>850617421</t>
  </si>
  <si>
    <t>44</t>
  </si>
  <si>
    <t>500000004R</t>
  </si>
  <si>
    <t>Pevná ložiska</t>
  </si>
  <si>
    <t>-560793559</t>
  </si>
  <si>
    <t>45</t>
  </si>
  <si>
    <t>429172211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</si>
  <si>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</si>
  <si>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kg</t>
  </si>
  <si>
    <t>-1381461756</t>
  </si>
  <si>
    <t xml:space="preserve">Poznámka k položce:
ocelové příčníky UPE 220 </t>
  </si>
  <si>
    <t>46</t>
  </si>
  <si>
    <t>500000001R</t>
  </si>
  <si>
    <t>Ocelový příčník UPE 220</t>
  </si>
  <si>
    <t>1521082802</t>
  </si>
  <si>
    <t>(6*2)*26,6*0,001    "počet příčníků x délka x hmotnost v kg/m x převod na tuny</t>
  </si>
  <si>
    <t>47</t>
  </si>
  <si>
    <t>429321128</t>
  </si>
  <si>
    <t>Mostní železobetonové nosné konstrukce deskové nebo klenbové, trámové, ostatní dilatační závěr, z betonu C 30/37</t>
  </si>
  <si>
    <t>510247648</t>
  </si>
  <si>
    <t>0,3*0,3*8,0*2   "objem betonu kapes</t>
  </si>
  <si>
    <t>48</t>
  </si>
  <si>
    <t>457311114</t>
  </si>
  <si>
    <t>Vyrovnávací nebo spádový beton včetně úpravy povrchu C 12/15</t>
  </si>
  <si>
    <t>43510284</t>
  </si>
  <si>
    <t>2*0,4*6</t>
  </si>
  <si>
    <t>49</t>
  </si>
  <si>
    <t>458311131</t>
  </si>
  <si>
    <t>Výplňové klíny a filtrační vrstvy za opěrou z betonu hutněného po vrstvách filtračního drenážního B5</t>
  </si>
  <si>
    <t>-1118282503</t>
  </si>
  <si>
    <t>(2,4+2,5)*6</t>
  </si>
  <si>
    <t>50</t>
  </si>
  <si>
    <t>465513157</t>
  </si>
  <si>
    <t>Dlažba svahu u mostních opěr z upraveného lomového žulového kamene s vyspárováním maltou MC 25, šíře spáry 15 mm do betonového lože C 25/30 LK 20, plochy přes 10 m2</t>
  </si>
  <si>
    <t>-1700470474</t>
  </si>
  <si>
    <t>Poznámka k položce:
kamenné odláždění svahů</t>
  </si>
  <si>
    <t>Komunikace pozemní</t>
  </si>
  <si>
    <t>51</t>
  </si>
  <si>
    <t>573211111</t>
  </si>
  <si>
    <t>Postřik živičný spojovací bez posypu kamenivem z asfaltu silničního, v množství od 0,50 do 0,70 kg/m2</t>
  </si>
  <si>
    <t>1330929660</t>
  </si>
  <si>
    <t>Poznámka k položce:
PS 0,3 kg/m2 mezi vrstvami ACO 16+  a  MA 11 IV</t>
  </si>
  <si>
    <t>52</t>
  </si>
  <si>
    <t>573411111</t>
  </si>
  <si>
    <t>Nátěr živičný uzavírací nebo udržovací s posypem kamenivem a se zaválcováním kameniva z asfaltu silničního, v množství 0,80 kg/m2</t>
  </si>
  <si>
    <t>-432055847</t>
  </si>
  <si>
    <t>14*2*0,5</t>
  </si>
  <si>
    <t>53</t>
  </si>
  <si>
    <t>577155131</t>
  </si>
  <si>
    <t>Asfaltový beton vrstva obrusná ACO 16 (ABH) s rozprostřením a zhutněním z modifikovaného asfaltu, po zhutnění v pruhu šířky do 3 m tl. 60 mm</t>
  </si>
  <si>
    <t>-1901904125</t>
  </si>
  <si>
    <t>Poznámka k položce:
obrusná vrstva na mostě i před a za mostem - ACO 16+ tl. 55mm</t>
  </si>
  <si>
    <t>54</t>
  </si>
  <si>
    <t>578143133</t>
  </si>
  <si>
    <t>Litý asfalt MA 11 (LAS) s rozprostřením z modifikovaného asfaltu v pruhu šířky do 3 m tl. 40 mm</t>
  </si>
  <si>
    <t>-175930862</t>
  </si>
  <si>
    <t>Poznámka k položce:
vrstva MA 11 IV - plocha dle pol. 113154124</t>
  </si>
  <si>
    <t>Úpravy povrchů, podlahy a osazování výplní</t>
  </si>
  <si>
    <t>55</t>
  </si>
  <si>
    <t>628611102</t>
  </si>
  <si>
    <t>Nátěr mostních betonových konstrukcí epoxidový 2x ochranný nepružný OS-B</t>
  </si>
  <si>
    <t>1899466103</t>
  </si>
  <si>
    <t>12*7</t>
  </si>
  <si>
    <t>56</t>
  </si>
  <si>
    <t>628611111</t>
  </si>
  <si>
    <t>Nátěr mostních betonových konstrukcí akrylátový na siloxanové a plasticko-elastické bázi 2x impregnační OS-A</t>
  </si>
  <si>
    <t>-509069223</t>
  </si>
  <si>
    <t>38,0*0,5    "nátěr říms pod svodidlem</t>
  </si>
  <si>
    <t xml:space="preserve"> 0         "nosná konstrukce - deska mostovky</t>
  </si>
  <si>
    <t xml:space="preserve"> 0         "spodní stavba</t>
  </si>
  <si>
    <t>57</t>
  </si>
  <si>
    <t>628612201</t>
  </si>
  <si>
    <t>Nátěr mostního zábradlí polyuretanový 1x vrchní</t>
  </si>
  <si>
    <t>-1023442579</t>
  </si>
  <si>
    <t>4*(36+38)</t>
  </si>
  <si>
    <t>Ostatní konstrukce a práce, bourání</t>
  </si>
  <si>
    <t>58</t>
  </si>
  <si>
    <t>911331111</t>
  </si>
  <si>
    <t>Silniční svodidlo ocelové s osazením sloupků zaberaněním úroveň zádržnosti N2 vzdálenosti sloupků do 2 m JSNH4/N2 jednostranné</t>
  </si>
  <si>
    <t>-1401418779</t>
  </si>
  <si>
    <t>59</t>
  </si>
  <si>
    <t>911334122</t>
  </si>
  <si>
    <t>Zábradelní svodidla ocelová s osazením sloupků kotvením do římsy, se svodnicí úrovně zádržnosti H2 ZSNH4/H2 s výplní ze svislých tyčí</t>
  </si>
  <si>
    <t>1531671067</t>
  </si>
  <si>
    <t>18,5+14,3+5,2</t>
  </si>
  <si>
    <t>60</t>
  </si>
  <si>
    <t>915111121</t>
  </si>
  <si>
    <t>Vodorovné dopravní značení stříkané barvou dělící čára šířky 125 mm přerušovaná bílá základní</t>
  </si>
  <si>
    <t>-1019264757</t>
  </si>
  <si>
    <t>61</t>
  </si>
  <si>
    <t>915121111</t>
  </si>
  <si>
    <t>Vodorovné dopravní značení stříkané barvou vodící čára bílá šířky 250 mm základní</t>
  </si>
  <si>
    <t>-2069951870</t>
  </si>
  <si>
    <t>Poznámka k položce:
první fáze vodorovného značení vč.předznačení</t>
  </si>
  <si>
    <t>(2*30)    "dle v.č.C.1.03-půdorys</t>
  </si>
  <si>
    <t>62</t>
  </si>
  <si>
    <t>915211121</t>
  </si>
  <si>
    <t>Vodorovné dopravní značení stříkaným plastem dělící čára šířky 125 mm přerušovaná bílá základní</t>
  </si>
  <si>
    <t>339086186</t>
  </si>
  <si>
    <t>63</t>
  </si>
  <si>
    <t>915221111</t>
  </si>
  <si>
    <t>Vodorovné dopravní značení stříkaným plastem vodící čára bílá šířky 250 mm základní</t>
  </si>
  <si>
    <t>-487602402</t>
  </si>
  <si>
    <t>Poznámka k položce:
2.fáze VDZ - dle pol. 915121111</t>
  </si>
  <si>
    <t>64</t>
  </si>
  <si>
    <t>919112114</t>
  </si>
  <si>
    <t>Řezání dilatačních spár v živičném krytu příčných nebo podélných, šířky 4 mm, hloubky přes 90 do 100 mm</t>
  </si>
  <si>
    <t>-1109938847</t>
  </si>
  <si>
    <t>17,5+18,35   "vozovka podél říms</t>
  </si>
  <si>
    <t>65</t>
  </si>
  <si>
    <t>919112233</t>
  </si>
  <si>
    <t>Řezání dilatačních spár v živičném krytu vytvoření komůrky pro těsnící zálivku šířky 20 mm, hloubky 40 mm</t>
  </si>
  <si>
    <t>848678491</t>
  </si>
  <si>
    <t>12*2</t>
  </si>
  <si>
    <t>66</t>
  </si>
  <si>
    <t>919121132</t>
  </si>
  <si>
    <t>Utěsnění dilatačních spár zálivkou za studena v cementobetonovém nebo živičném krytu včetně adhezního nátěru s těsnicím profilem pod zálivkou, pro komůrky šířky 20 mm, hloubky 40 mm</t>
  </si>
  <si>
    <t>641945058</t>
  </si>
  <si>
    <t>(18,35+17,5)    "těsnění spáry podél obrubníku dle v.č.C.1.12</t>
  </si>
  <si>
    <t>8,0   "podpovrchový dilatační závěr dle v.č.C.1.12</t>
  </si>
  <si>
    <t>2*8,0  "zálivka povrchového závěru</t>
  </si>
  <si>
    <t>67</t>
  </si>
  <si>
    <t>931941112</t>
  </si>
  <si>
    <t>Osazení dilatačního mostního závěru lamelového, posun do 100 mm</t>
  </si>
  <si>
    <t>-1159832353</t>
  </si>
  <si>
    <t>Poznámka k položce:
povrchový ocelový mostní závěr</t>
  </si>
  <si>
    <t>68</t>
  </si>
  <si>
    <t>510000000R</t>
  </si>
  <si>
    <t>1893991291</t>
  </si>
  <si>
    <t>Poznámka k položce:
včetně výroby a PKO</t>
  </si>
  <si>
    <t>69</t>
  </si>
  <si>
    <t>931941142</t>
  </si>
  <si>
    <t>Osazení dilatačního mostního závěru podpovrchového, posun do 20 mm</t>
  </si>
  <si>
    <t>2132281908</t>
  </si>
  <si>
    <t>70</t>
  </si>
  <si>
    <t>931992121</t>
  </si>
  <si>
    <t>Výplň dilatačních spár z polystyrenu extrudovaného, tloušťky 20 mm</t>
  </si>
  <si>
    <t>-774580605</t>
  </si>
  <si>
    <t>(0,75*0,25)*(2*4)   "těsnění dilatačních spár říms - šířka x hloubka x počet spár</t>
  </si>
  <si>
    <t>71</t>
  </si>
  <si>
    <t>931994141</t>
  </si>
  <si>
    <t>Těsnění spáry betonové konstrukce pásy, profily, tmely tmelem polyuretanovým spáry pracovní do 1,5 cm2</t>
  </si>
  <si>
    <t>540311252</t>
  </si>
  <si>
    <t>0,75*0,15*17   "pracovní spáry v římsách</t>
  </si>
  <si>
    <t>72</t>
  </si>
  <si>
    <t>936942211</t>
  </si>
  <si>
    <t>Zhotovení tabulky s letopočtem opravy nebo větší údržby vložením šablony do bednění</t>
  </si>
  <si>
    <t>-1976420105</t>
  </si>
  <si>
    <t xml:space="preserve">Poznámka k položce:
Na krajních opěrách bude střídavě vlevo a vpravo </t>
  </si>
  <si>
    <t>73</t>
  </si>
  <si>
    <t>938111111</t>
  </si>
  <si>
    <t>Čištění zdiva opěr, pilířů, křídel od mechu a jiné vegetace</t>
  </si>
  <si>
    <t>1165085628</t>
  </si>
  <si>
    <t>Poznámka k položce:
odhad 20 % z celkových ploch dle pol.985131111</t>
  </si>
  <si>
    <t xml:space="preserve">17,28*0,20    </t>
  </si>
  <si>
    <t>74</t>
  </si>
  <si>
    <t>943321111</t>
  </si>
  <si>
    <t>Montáž lešení prostorového modulového těžkého pracovního nebo podpěrného bez podlah s provozním zatížením tř. 4 přes 200 do 300 kg/m2, výšky do 10 m</t>
  </si>
  <si>
    <t>-743576709</t>
  </si>
  <si>
    <t>12*7,0*4,0</t>
  </si>
  <si>
    <t>75</t>
  </si>
  <si>
    <t>952904152</t>
  </si>
  <si>
    <t>Čištění mostních objektů pročištění vtoků a výtoků ručně</t>
  </si>
  <si>
    <t>-334579341</t>
  </si>
  <si>
    <t>(8,5*7*0,3)*1,15   "odhadnutá délka*šířka *tloušťka nánosu</t>
  </si>
  <si>
    <t>76</t>
  </si>
  <si>
    <t>962021112</t>
  </si>
  <si>
    <t>Bourání mostních konstrukcí zdiva a pilířů z kamene nebo cihel</t>
  </si>
  <si>
    <t>1964287179</t>
  </si>
  <si>
    <t>2,3*1,8*6,7+2,3*1,7*6,7   "bourání části stáv. opěry</t>
  </si>
  <si>
    <t>4*2,2*1,1*0,55   "odstranění stávajících zídek ukotvení ocelového zábradlí</t>
  </si>
  <si>
    <t>77</t>
  </si>
  <si>
    <t>963051111</t>
  </si>
  <si>
    <t>Bourání mostních konstrukcí nosných konstrukcí ze železového betonu</t>
  </si>
  <si>
    <t>1113937508</t>
  </si>
  <si>
    <t>Poznámka k položce:
odstranění stávající nosné konstrukce vč.odstranění kotvení</t>
  </si>
  <si>
    <t>11*(4*0,31*0,6+(4,72+2*0,715)*0,34)</t>
  </si>
  <si>
    <t>78</t>
  </si>
  <si>
    <t>966075141</t>
  </si>
  <si>
    <t>Odstranění různých konstrukcí na mostech kovového zábradlí vcelku</t>
  </si>
  <si>
    <t>920740385</t>
  </si>
  <si>
    <t>79</t>
  </si>
  <si>
    <t>977131119</t>
  </si>
  <si>
    <t>Vrty příklepovými vrtáky do cihelného zdiva nebo prostého betonu průměru přes 28 do 32 mm</t>
  </si>
  <si>
    <t>1901597248</t>
  </si>
  <si>
    <t>8*2*2*0,4     "8 vrtů na opěru ve dvou řadách x dvě opěry x délka vrtu</t>
  </si>
  <si>
    <t>80</t>
  </si>
  <si>
    <t>985131111</t>
  </si>
  <si>
    <t>Očištění ploch stěn, rubu kleneb a podlah tlakovou vodou</t>
  </si>
  <si>
    <t>1159932162</t>
  </si>
  <si>
    <t>Poznámka k položce:
očištění povrchu opěr
Tlak vody bude předem odzkoušen na referenční ploše odsouhlasené investorem a projektantem pro každou část konstrukce (pro betonovou část se předpokládal tlak  800 – 1200 barů). Zkoušky na referenčních plochách budou provedeny za účasti zástupce investora a projektanta.</t>
  </si>
  <si>
    <t>2*(7,3+2*3,5/2)*0,8</t>
  </si>
  <si>
    <t>81</t>
  </si>
  <si>
    <t>985142112</t>
  </si>
  <si>
    <t>Vysekání spojovací hmoty ze spár zdiva včetně vyčištění hloubky spáry do 40 mm délky spáry na 1 m2 upravované plochy přes 6 do 12 m</t>
  </si>
  <si>
    <t>-1547685037</t>
  </si>
  <si>
    <t xml:space="preserve">Poznámka k položce:
vč. čištění spár, dle pol. 985231112, odhad 50% z předpokládané plochy spárování
</t>
  </si>
  <si>
    <t>17,28*0,5 'Přepočtené koeficientem množství</t>
  </si>
  <si>
    <t>82</t>
  </si>
  <si>
    <t>985221112</t>
  </si>
  <si>
    <t>Doplnění kamenného zdiva ručně kamenem osazeným do aktivované malty délky spáry na 1 m2 upravované plochy přes 6 do 12 m</t>
  </si>
  <si>
    <t>-1806225315</t>
  </si>
  <si>
    <t>17,28*0,50   "plocha x 50% z plochy</t>
  </si>
  <si>
    <t>83</t>
  </si>
  <si>
    <t>583810900</t>
  </si>
  <si>
    <t>kámen přírodní pro zdivo (kámen lomový, kopáky, haklíky, kvádry) kámen lomový upravený ČSN 72 1860, ON 72 1861 žula (materiálová skupina I/2) kopáky hrubé 1t = 1,3 m2</t>
  </si>
  <si>
    <t>-39799592</t>
  </si>
  <si>
    <t>84</t>
  </si>
  <si>
    <t>985231112</t>
  </si>
  <si>
    <t>Spárování zdiva hloubky do 40 mm aktivovanou maltou délky spáry na 1 m2 upravované plochy přes 6 do 12 m</t>
  </si>
  <si>
    <t>-1137037167</t>
  </si>
  <si>
    <t>2*(7,3+2*3,5/2)*0,8   "dle pol. 985131111</t>
  </si>
  <si>
    <t>85</t>
  </si>
  <si>
    <t>985233121</t>
  </si>
  <si>
    <t>Úprava spár po spárování zdiva kamenného nebo cihelného délky spáry na 1 m2 upravované plochy přes 6 do 12 m uhlazením</t>
  </si>
  <si>
    <t>389293799</t>
  </si>
  <si>
    <t>17,28   "dle pol. 985231112</t>
  </si>
  <si>
    <t>997</t>
  </si>
  <si>
    <t>Přesun sutě</t>
  </si>
  <si>
    <t>86</t>
  </si>
  <si>
    <t>997211511</t>
  </si>
  <si>
    <t>Vodorovná doprava suti nebo vybouraných hmot suti se složením a hrubým urovnáním, na vzdálenost do 1 km</t>
  </si>
  <si>
    <t>-648196372</t>
  </si>
  <si>
    <t>25,272+46,863    "odvoz odfrézovaného materiálu - dle pol. 113154124 a 113154226</t>
  </si>
  <si>
    <t>87</t>
  </si>
  <si>
    <t>997211519</t>
  </si>
  <si>
    <t>Vodorovná doprava suti nebo vybouraných hmot suti se složením a hrubým urovnáním, na vzdálenost Příplatek k ceně za každý další i započatý 1 km přes 1 km</t>
  </si>
  <si>
    <t>743743638</t>
  </si>
  <si>
    <t xml:space="preserve">Poznámka k položce:
odhad skládky cca 20km
</t>
  </si>
  <si>
    <t>72,135*19 'Přepočtené koeficientem množství</t>
  </si>
  <si>
    <t>88</t>
  </si>
  <si>
    <t>997211521</t>
  </si>
  <si>
    <t>Vodorovná doprava suti nebo vybouraných hmot vybouraných hmot se složením a hrubým urovnáním nebo s přeložením na jiný dopravní prostředek kromě lodi, na vzdálenost do 1 km</t>
  </si>
  <si>
    <t>-1327220248</t>
  </si>
  <si>
    <t>147,555+74,844     "dle pol. 962021112 a 963051111</t>
  </si>
  <si>
    <t>0,396       "zábradlí dle pol. 966075141</t>
  </si>
  <si>
    <t>89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</si>
  <si>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</si>
  <si>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</si>
  <si>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389387127</t>
  </si>
  <si>
    <t>Poznámka k položce:
odhad celkové vzdálenosti skládky 20 km</t>
  </si>
  <si>
    <t>222,795*19 'Přepočtené koeficientem množství</t>
  </si>
  <si>
    <t>90</t>
  </si>
  <si>
    <t>997211611</t>
  </si>
  <si>
    <t>Nakládání suti nebo vybouraných hmot na dopravní prostředky pro vodorovnou dopravu suti</t>
  </si>
  <si>
    <t>-2056851317</t>
  </si>
  <si>
    <t>Poznámka k položce:
dle pol. 997211511</t>
  </si>
  <si>
    <t>72,135+222,795</t>
  </si>
  <si>
    <t>91</t>
  </si>
  <si>
    <t>997221825</t>
  </si>
  <si>
    <t>Poplatek za uložení stavebního odpadu na skládce (skládkovné) železobetonového</t>
  </si>
  <si>
    <t>-2113780910</t>
  </si>
  <si>
    <t>92</t>
  </si>
  <si>
    <t>997221845</t>
  </si>
  <si>
    <t>Poplatek za uložení stavebního odpadu na skládce (skládkovné) z asfaltových povrchů</t>
  </si>
  <si>
    <t>279810432</t>
  </si>
  <si>
    <t>998</t>
  </si>
  <si>
    <t>Přesun hmot</t>
  </si>
  <si>
    <t>93</t>
  </si>
  <si>
    <t>998212111</t>
  </si>
  <si>
    <t>Přesun hmot pro mosty zděné, betonové monolitické, spřažené ocelobetonové nebo kovové vodorovná dopravní vzdálenost do 100 m výška mostu do 20 m</t>
  </si>
  <si>
    <t>1261831211</t>
  </si>
  <si>
    <t>PSV</t>
  </si>
  <si>
    <t>Práce a dodávky PSV</t>
  </si>
  <si>
    <t>711</t>
  </si>
  <si>
    <t>Izolace proti vodě, vlhkosti a plynům</t>
  </si>
  <si>
    <t>94</t>
  </si>
  <si>
    <t>711341564</t>
  </si>
  <si>
    <t>Provedení izolace mostovek pásy přitavením NAIP</t>
  </si>
  <si>
    <t>1954974372</t>
  </si>
  <si>
    <t>(12+0,6*2+1,7)*7</t>
  </si>
  <si>
    <t>95</t>
  </si>
  <si>
    <t>628321340</t>
  </si>
  <si>
    <t>pásy asfaltované těžké vložka skleněná rohož BITAGIT 40 MINERAL (V 60 S 40)</t>
  </si>
  <si>
    <t>1338413238</t>
  </si>
  <si>
    <t>104,3*1,15 'Přepočtené koeficientem množství</t>
  </si>
  <si>
    <t>96</t>
  </si>
  <si>
    <t>711412001</t>
  </si>
  <si>
    <t>Provedení izolace proti povrchové a podpovrchové tlakové vodě natěradly a tmely za studena na ploše svislé S nátěrem penetračním</t>
  </si>
  <si>
    <t>-499442341</t>
  </si>
  <si>
    <t>Poznámka k položce:
penetrační nátěr pro zvýšení přilnavosti tmelu</t>
  </si>
  <si>
    <t>0,75*0,15*2*(4+4)   "v dilatačních spárách římsy - délka spáry x hloubka x 2 strany  x odhadovaný počet dilat.spár v římsách</t>
  </si>
  <si>
    <t>(0,75*0,15*2)*(9+8)   "délka spáry x hloubka x 2 strany spáry x odhadovaný počet pracovních spár v římsách</t>
  </si>
  <si>
    <t>(18,35+17,5)*0,95   "těsnění spáry podél obrubníku</t>
  </si>
  <si>
    <t>97</t>
  </si>
  <si>
    <t>111631650</t>
  </si>
  <si>
    <t>výrobky asfaltové izolační a zálivkové hmoty asfalty oxidované stavebně-izolační penetrační nátěr na mostní závěr Bitmas Primer</t>
  </si>
  <si>
    <t>-1951001881</t>
  </si>
  <si>
    <t>Poznámka k položce:
Spotřeba: 0,3 kg/m2</t>
  </si>
  <si>
    <t>39,683*2,5*0,001</t>
  </si>
  <si>
    <t>VRN</t>
  </si>
  <si>
    <t>Vedlejší rozpočtové náklady</t>
  </si>
  <si>
    <t>VRN1</t>
  </si>
  <si>
    <t>Průzkumné, geodetické a projektové práce</t>
  </si>
  <si>
    <t>98</t>
  </si>
  <si>
    <t>012203000</t>
  </si>
  <si>
    <t>Průzkumné, geodetické a projektové práce geodetické práce při provádění stavby</t>
  </si>
  <si>
    <t>kpl</t>
  </si>
  <si>
    <t>1024</t>
  </si>
  <si>
    <t>1507792807</t>
  </si>
  <si>
    <t>99</t>
  </si>
  <si>
    <t>013244001R</t>
  </si>
  <si>
    <t>Průzkumné, geodetické a projektové práce projektové práce dokumentace stavby (výkresová a textová) pro provádění stavby</t>
  </si>
  <si>
    <t>303371636</t>
  </si>
  <si>
    <t>013254000</t>
  </si>
  <si>
    <t>Průzkumné, geodetické a projektové práce projektové práce dokumentace stavby (výkresová a textová) skutečného provedení stavby</t>
  </si>
  <si>
    <t>868218578</t>
  </si>
  <si>
    <t>VRN3</t>
  </si>
  <si>
    <t>Zařízení staveniště</t>
  </si>
  <si>
    <t>101</t>
  </si>
  <si>
    <t>034503000</t>
  </si>
  <si>
    <t>Zařízení staveniště zabezpečení staveniště informační tabule</t>
  </si>
  <si>
    <t>448563921</t>
  </si>
  <si>
    <t>VRN4</t>
  </si>
  <si>
    <t>Inženýrská činnost</t>
  </si>
  <si>
    <t>102</t>
  </si>
  <si>
    <t>042002000</t>
  </si>
  <si>
    <t>Hlavní tituly průvodních činností a nákladů inženýrská činnost posudky</t>
  </si>
  <si>
    <t>1092697468</t>
  </si>
  <si>
    <t>Poznámka k položce:
1. hlavní prohlídka</t>
  </si>
  <si>
    <t>103</t>
  </si>
  <si>
    <t>042903000</t>
  </si>
  <si>
    <t>Inženýrská činnost posudky ostatní posudky</t>
  </si>
  <si>
    <t>2023620080</t>
  </si>
  <si>
    <t>Poznámka k položce:
Mostní list</t>
  </si>
  <si>
    <t>104</t>
  </si>
  <si>
    <t>043002000</t>
  </si>
  <si>
    <t>Hlavní tituly průvodních činností a nákladů inženýrská činnost zkoušky a ostatní měření</t>
  </si>
  <si>
    <t>-1226467035</t>
  </si>
  <si>
    <t>Poznámka k položce:
Zkoušení konstrukcí a prací nezávislou zkušebnou</t>
  </si>
  <si>
    <t>SO 901 - DIO - Dopravně inženýrská opatření</t>
  </si>
  <si>
    <t xml:space="preserve"> </t>
  </si>
  <si>
    <t>131201101</t>
  </si>
  <si>
    <t>Hloubení nezapažených jam a zářezů s urovnáním dna do předepsaného profilu a spádu v hornině tř. 3 do 100 m3</t>
  </si>
  <si>
    <t>-1594499067</t>
  </si>
  <si>
    <t>Poznámka k položce:
dle pol. 275313711</t>
  </si>
  <si>
    <t>1854279783</t>
  </si>
  <si>
    <t>171201201</t>
  </si>
  <si>
    <t>Uložení sypaniny na skládky</t>
  </si>
  <si>
    <t>229977330</t>
  </si>
  <si>
    <t>-823842657</t>
  </si>
  <si>
    <t>1,035*2,0</t>
  </si>
  <si>
    <t>275313711</t>
  </si>
  <si>
    <t>Základy z betonu prostého patky a bloky z betonu kamenem neprokládaného tř. C 20/25</t>
  </si>
  <si>
    <t>-1166237014</t>
  </si>
  <si>
    <t>23*(0,5*0,3*0,3)</t>
  </si>
  <si>
    <t>913111112</t>
  </si>
  <si>
    <t>Montáž a demontáž dočasných dopravních značek zařízení pro upevnění samostatných značek sloupku délky do 2 m</t>
  </si>
  <si>
    <t>-1830045227</t>
  </si>
  <si>
    <t>(1+1)/2        "B1 - B1 a E13 jsou na jednom sloupku</t>
  </si>
  <si>
    <t>(2+2+2)/2   "E13 a IP10A+ E3A - IP10A a E3A  jsou na jednom sloupku</t>
  </si>
  <si>
    <t>1+1+1+1       "IS11a</t>
  </si>
  <si>
    <t>1+1+1+1       "IS11b</t>
  </si>
  <si>
    <t>1+4+4+2   "IS11c</t>
  </si>
  <si>
    <t>913111115</t>
  </si>
  <si>
    <t>Montáž a demontáž dočasných dopravních značek samostatných značek základních</t>
  </si>
  <si>
    <t>-456427959</t>
  </si>
  <si>
    <t>Poznámka k položce:
montáž a demontáž značek na sloupky v jednotlivých křižovatkách - dle situace DIO</t>
  </si>
  <si>
    <t>1+1        "B1</t>
  </si>
  <si>
    <t>2+2+2   "E13 a IP10A+E3A</t>
  </si>
  <si>
    <t>913121211</t>
  </si>
  <si>
    <t>Montáž a demontáž dočasných dopravních značek Příplatek za první a každý další den použití dočasných dopravních značek k ceně 12-1111</t>
  </si>
  <si>
    <t>-1501006998</t>
  </si>
  <si>
    <t>27*(6*30)    "27 kusů*6 měsíců po 30-ti dnech</t>
  </si>
  <si>
    <t>913211211</t>
  </si>
  <si>
    <t>Montáž a demontáž dočasných dopravních zábran Z2 Příplatek za první a každý další den použití dočasných dopravních zábran Z2 k ceně 21-1111</t>
  </si>
  <si>
    <t>1094932201</t>
  </si>
  <si>
    <t>2*(6*30)    "2 kusy*6 měsíců po 30-ti dnech</t>
  </si>
  <si>
    <t>913221111</t>
  </si>
  <si>
    <t>Montáž a demontáž dočasných dopravních zábran Z2 světelných včetně zásobníku na akumulátor, šířky 1,5 m, 3 světla</t>
  </si>
  <si>
    <t>-1995590045</t>
  </si>
  <si>
    <t>Poznámka k položce:
před a za mostem</t>
  </si>
  <si>
    <t>913921131</t>
  </si>
  <si>
    <t>Dočasné omezení platnosti základní dopravní značky zakrytí značky</t>
  </si>
  <si>
    <t>260377481</t>
  </si>
  <si>
    <t>15     "odhad</t>
  </si>
  <si>
    <t>913921132</t>
  </si>
  <si>
    <t>Dočasné omezení platnosti základní dopravní značky odkrytí značky</t>
  </si>
  <si>
    <t>1179891957</t>
  </si>
  <si>
    <t>15    "dle pol. 913921132</t>
  </si>
  <si>
    <t>998212112</t>
  </si>
  <si>
    <t>Přesun hmot pro mosty zděné, betonové monolitické, spřažené ocelobetonové nebo kovové vodorovná dopravní vzdálenost do 100 m výška mostu přes 20 do 45 m</t>
  </si>
  <si>
    <t>-1548331359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</si>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</sst>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Border="1" applyAlignment="1" applyProtection="1">
      <alignment vertical="center" wrapText="1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4"/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9" t="s">
        <v>16</v>
      </c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27"/>
      <c r="AQ5" s="29"/>
      <c r="BE5" s="327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31" t="s">
        <v>19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27"/>
      <c r="AQ6" s="29"/>
      <c r="BE6" s="328"/>
      <c r="BS6" s="22" t="s">
        <v>20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22</v>
      </c>
      <c r="AO7" s="27"/>
      <c r="AP7" s="27"/>
      <c r="AQ7" s="29"/>
      <c r="BE7" s="328"/>
      <c r="BS7" s="22" t="s">
        <v>24</v>
      </c>
    </row>
    <row r="8" spans="1:74" ht="14.45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328"/>
      <c r="BS8" s="22" t="s">
        <v>29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8"/>
      <c r="BS9" s="22" t="s">
        <v>30</v>
      </c>
    </row>
    <row r="10" spans="1:74" ht="14.45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22</v>
      </c>
      <c r="AO10" s="27"/>
      <c r="AP10" s="27"/>
      <c r="AQ10" s="29"/>
      <c r="BE10" s="328"/>
      <c r="BS10" s="22" t="s">
        <v>20</v>
      </c>
    </row>
    <row r="11" spans="1:74" ht="18.399999999999999" customHeight="1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34</v>
      </c>
      <c r="AL11" s="27"/>
      <c r="AM11" s="27"/>
      <c r="AN11" s="33" t="s">
        <v>22</v>
      </c>
      <c r="AO11" s="27"/>
      <c r="AP11" s="27"/>
      <c r="AQ11" s="29"/>
      <c r="BE11" s="328"/>
      <c r="BS11" s="22" t="s">
        <v>20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8"/>
      <c r="BS12" s="22" t="s">
        <v>20</v>
      </c>
    </row>
    <row r="13" spans="1:74" ht="14.45" customHeight="1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36</v>
      </c>
      <c r="AO13" s="27"/>
      <c r="AP13" s="27"/>
      <c r="AQ13" s="29"/>
      <c r="BE13" s="328"/>
      <c r="BS13" s="22" t="s">
        <v>20</v>
      </c>
    </row>
    <row r="14" spans="1:74">
      <c r="B14" s="26"/>
      <c r="C14" s="27"/>
      <c r="D14" s="27"/>
      <c r="E14" s="332" t="s">
        <v>36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5" t="s">
        <v>34</v>
      </c>
      <c r="AL14" s="27"/>
      <c r="AM14" s="27"/>
      <c r="AN14" s="37" t="s">
        <v>36</v>
      </c>
      <c r="AO14" s="27"/>
      <c r="AP14" s="27"/>
      <c r="AQ14" s="29"/>
      <c r="BE14" s="328"/>
      <c r="BS14" s="22" t="s">
        <v>20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8"/>
      <c r="BS15" s="22" t="s">
        <v>6</v>
      </c>
    </row>
    <row r="16" spans="1:74" ht="14.45" customHeight="1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22</v>
      </c>
      <c r="AO16" s="27"/>
      <c r="AP16" s="27"/>
      <c r="AQ16" s="29"/>
      <c r="BE16" s="328"/>
      <c r="BS16" s="22" t="s">
        <v>6</v>
      </c>
    </row>
    <row r="17" spans="2:71" ht="18.399999999999999" customHeight="1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34</v>
      </c>
      <c r="AL17" s="27"/>
      <c r="AM17" s="27"/>
      <c r="AN17" s="33" t="s">
        <v>22</v>
      </c>
      <c r="AO17" s="27"/>
      <c r="AP17" s="27"/>
      <c r="AQ17" s="29"/>
      <c r="BE17" s="328"/>
      <c r="BS17" s="22" t="s">
        <v>39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8"/>
      <c r="BS18" s="22" t="s">
        <v>8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8"/>
      <c r="BS19" s="22" t="s">
        <v>8</v>
      </c>
    </row>
    <row r="20" spans="2:71" ht="22.5" customHeight="1">
      <c r="B20" s="26"/>
      <c r="C20" s="27"/>
      <c r="D20" s="27"/>
      <c r="E20" s="334" t="s">
        <v>22</v>
      </c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334"/>
      <c r="AG20" s="334"/>
      <c r="AH20" s="334"/>
      <c r="AI20" s="334"/>
      <c r="AJ20" s="334"/>
      <c r="AK20" s="334"/>
      <c r="AL20" s="334"/>
      <c r="AM20" s="334"/>
      <c r="AN20" s="334"/>
      <c r="AO20" s="27"/>
      <c r="AP20" s="27"/>
      <c r="AQ20" s="29"/>
      <c r="BE20" s="328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8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8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5">
        <f>ROUND(AG51,2)</f>
        <v>0</v>
      </c>
      <c r="AL23" s="336"/>
      <c r="AM23" s="336"/>
      <c r="AN23" s="336"/>
      <c r="AO23" s="336"/>
      <c r="AP23" s="40"/>
      <c r="AQ23" s="43"/>
      <c r="BE23" s="328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8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7" t="s">
        <v>42</v>
      </c>
      <c r="M25" s="337"/>
      <c r="N25" s="337"/>
      <c r="O25" s="337"/>
      <c r="P25" s="40"/>
      <c r="Q25" s="40"/>
      <c r="R25" s="40"/>
      <c r="S25" s="40"/>
      <c r="T25" s="40"/>
      <c r="U25" s="40"/>
      <c r="V25" s="40"/>
      <c r="W25" s="337" t="s">
        <v>43</v>
      </c>
      <c r="X25" s="337"/>
      <c r="Y25" s="337"/>
      <c r="Z25" s="337"/>
      <c r="AA25" s="337"/>
      <c r="AB25" s="337"/>
      <c r="AC25" s="337"/>
      <c r="AD25" s="337"/>
      <c r="AE25" s="337"/>
      <c r="AF25" s="40"/>
      <c r="AG25" s="40"/>
      <c r="AH25" s="40"/>
      <c r="AI25" s="40"/>
      <c r="AJ25" s="40"/>
      <c r="AK25" s="337" t="s">
        <v>44</v>
      </c>
      <c r="AL25" s="337"/>
      <c r="AM25" s="337"/>
      <c r="AN25" s="337"/>
      <c r="AO25" s="337"/>
      <c r="AP25" s="40"/>
      <c r="AQ25" s="43"/>
      <c r="BE25" s="328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38">
        <v>0.21</v>
      </c>
      <c r="M26" s="339"/>
      <c r="N26" s="339"/>
      <c r="O26" s="339"/>
      <c r="P26" s="46"/>
      <c r="Q26" s="46"/>
      <c r="R26" s="46"/>
      <c r="S26" s="46"/>
      <c r="T26" s="46"/>
      <c r="U26" s="46"/>
      <c r="V26" s="46"/>
      <c r="W26" s="340">
        <f>ROUND(AZ51,2)</f>
        <v>0</v>
      </c>
      <c r="X26" s="339"/>
      <c r="Y26" s="339"/>
      <c r="Z26" s="339"/>
      <c r="AA26" s="339"/>
      <c r="AB26" s="339"/>
      <c r="AC26" s="339"/>
      <c r="AD26" s="339"/>
      <c r="AE26" s="339"/>
      <c r="AF26" s="46"/>
      <c r="AG26" s="46"/>
      <c r="AH26" s="46"/>
      <c r="AI26" s="46"/>
      <c r="AJ26" s="46"/>
      <c r="AK26" s="340">
        <f>ROUND(AV51,2)</f>
        <v>0</v>
      </c>
      <c r="AL26" s="339"/>
      <c r="AM26" s="339"/>
      <c r="AN26" s="339"/>
      <c r="AO26" s="339"/>
      <c r="AP26" s="46"/>
      <c r="AQ26" s="48"/>
      <c r="BE26" s="328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38">
        <v>0.15</v>
      </c>
      <c r="M27" s="339"/>
      <c r="N27" s="339"/>
      <c r="O27" s="339"/>
      <c r="P27" s="46"/>
      <c r="Q27" s="46"/>
      <c r="R27" s="46"/>
      <c r="S27" s="46"/>
      <c r="T27" s="46"/>
      <c r="U27" s="46"/>
      <c r="V27" s="46"/>
      <c r="W27" s="340">
        <f>ROUND(BA51,2)</f>
        <v>0</v>
      </c>
      <c r="X27" s="339"/>
      <c r="Y27" s="339"/>
      <c r="Z27" s="339"/>
      <c r="AA27" s="339"/>
      <c r="AB27" s="339"/>
      <c r="AC27" s="339"/>
      <c r="AD27" s="339"/>
      <c r="AE27" s="339"/>
      <c r="AF27" s="46"/>
      <c r="AG27" s="46"/>
      <c r="AH27" s="46"/>
      <c r="AI27" s="46"/>
      <c r="AJ27" s="46"/>
      <c r="AK27" s="340">
        <f>ROUND(AW51,2)</f>
        <v>0</v>
      </c>
      <c r="AL27" s="339"/>
      <c r="AM27" s="339"/>
      <c r="AN27" s="339"/>
      <c r="AO27" s="339"/>
      <c r="AP27" s="46"/>
      <c r="AQ27" s="48"/>
      <c r="BE27" s="328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38">
        <v>0.21</v>
      </c>
      <c r="M28" s="339"/>
      <c r="N28" s="339"/>
      <c r="O28" s="339"/>
      <c r="P28" s="46"/>
      <c r="Q28" s="46"/>
      <c r="R28" s="46"/>
      <c r="S28" s="46"/>
      <c r="T28" s="46"/>
      <c r="U28" s="46"/>
      <c r="V28" s="46"/>
      <c r="W28" s="340">
        <f>ROUND(BB51,2)</f>
        <v>0</v>
      </c>
      <c r="X28" s="339"/>
      <c r="Y28" s="339"/>
      <c r="Z28" s="339"/>
      <c r="AA28" s="339"/>
      <c r="AB28" s="339"/>
      <c r="AC28" s="339"/>
      <c r="AD28" s="339"/>
      <c r="AE28" s="339"/>
      <c r="AF28" s="46"/>
      <c r="AG28" s="46"/>
      <c r="AH28" s="46"/>
      <c r="AI28" s="46"/>
      <c r="AJ28" s="46"/>
      <c r="AK28" s="340">
        <v>0</v>
      </c>
      <c r="AL28" s="339"/>
      <c r="AM28" s="339"/>
      <c r="AN28" s="339"/>
      <c r="AO28" s="339"/>
      <c r="AP28" s="46"/>
      <c r="AQ28" s="48"/>
      <c r="BE28" s="328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38">
        <v>0.15</v>
      </c>
      <c r="M29" s="339"/>
      <c r="N29" s="339"/>
      <c r="O29" s="339"/>
      <c r="P29" s="46"/>
      <c r="Q29" s="46"/>
      <c r="R29" s="46"/>
      <c r="S29" s="46"/>
      <c r="T29" s="46"/>
      <c r="U29" s="46"/>
      <c r="V29" s="46"/>
      <c r="W29" s="340">
        <f>ROUND(BC51,2)</f>
        <v>0</v>
      </c>
      <c r="X29" s="339"/>
      <c r="Y29" s="339"/>
      <c r="Z29" s="339"/>
      <c r="AA29" s="339"/>
      <c r="AB29" s="339"/>
      <c r="AC29" s="339"/>
      <c r="AD29" s="339"/>
      <c r="AE29" s="339"/>
      <c r="AF29" s="46"/>
      <c r="AG29" s="46"/>
      <c r="AH29" s="46"/>
      <c r="AI29" s="46"/>
      <c r="AJ29" s="46"/>
      <c r="AK29" s="340">
        <v>0</v>
      </c>
      <c r="AL29" s="339"/>
      <c r="AM29" s="339"/>
      <c r="AN29" s="339"/>
      <c r="AO29" s="339"/>
      <c r="AP29" s="46"/>
      <c r="AQ29" s="48"/>
      <c r="BE29" s="328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38">
        <v>0</v>
      </c>
      <c r="M30" s="339"/>
      <c r="N30" s="339"/>
      <c r="O30" s="339"/>
      <c r="P30" s="46"/>
      <c r="Q30" s="46"/>
      <c r="R30" s="46"/>
      <c r="S30" s="46"/>
      <c r="T30" s="46"/>
      <c r="U30" s="46"/>
      <c r="V30" s="46"/>
      <c r="W30" s="340">
        <f>ROUND(BD51,2)</f>
        <v>0</v>
      </c>
      <c r="X30" s="339"/>
      <c r="Y30" s="339"/>
      <c r="Z30" s="339"/>
      <c r="AA30" s="339"/>
      <c r="AB30" s="339"/>
      <c r="AC30" s="339"/>
      <c r="AD30" s="339"/>
      <c r="AE30" s="339"/>
      <c r="AF30" s="46"/>
      <c r="AG30" s="46"/>
      <c r="AH30" s="46"/>
      <c r="AI30" s="46"/>
      <c r="AJ30" s="46"/>
      <c r="AK30" s="340">
        <v>0</v>
      </c>
      <c r="AL30" s="339"/>
      <c r="AM30" s="339"/>
      <c r="AN30" s="339"/>
      <c r="AO30" s="339"/>
      <c r="AP30" s="46"/>
      <c r="AQ30" s="48"/>
      <c r="BE30" s="328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8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41" t="s">
        <v>53</v>
      </c>
      <c r="Y32" s="342"/>
      <c r="Z32" s="342"/>
      <c r="AA32" s="342"/>
      <c r="AB32" s="342"/>
      <c r="AC32" s="51"/>
      <c r="AD32" s="51"/>
      <c r="AE32" s="51"/>
      <c r="AF32" s="51"/>
      <c r="AG32" s="51"/>
      <c r="AH32" s="51"/>
      <c r="AI32" s="51"/>
      <c r="AJ32" s="51"/>
      <c r="AK32" s="343">
        <f>SUM(AK23:AK30)</f>
        <v>0</v>
      </c>
      <c r="AL32" s="342"/>
      <c r="AM32" s="342"/>
      <c r="AN32" s="342"/>
      <c r="AO32" s="344"/>
      <c r="AP32" s="49"/>
      <c r="AQ32" s="53"/>
      <c r="BE32" s="328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54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1-0483-00/30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45" t="str">
        <f>K6</f>
        <v>III/24423 Horní Přívory, ev. č. 24423-1</v>
      </c>
      <c r="M42" s="346"/>
      <c r="N42" s="346"/>
      <c r="O42" s="346"/>
      <c r="P42" s="346"/>
      <c r="Q42" s="346"/>
      <c r="R42" s="346"/>
      <c r="S42" s="346"/>
      <c r="T42" s="346"/>
      <c r="U42" s="346"/>
      <c r="V42" s="346"/>
      <c r="W42" s="346"/>
      <c r="X42" s="346"/>
      <c r="Y42" s="346"/>
      <c r="Z42" s="346"/>
      <c r="AA42" s="346"/>
      <c r="AB42" s="346"/>
      <c r="AC42" s="346"/>
      <c r="AD42" s="346"/>
      <c r="AE42" s="346"/>
      <c r="AF42" s="346"/>
      <c r="AG42" s="346"/>
      <c r="AH42" s="346"/>
      <c r="AI42" s="346"/>
      <c r="AJ42" s="346"/>
      <c r="AK42" s="346"/>
      <c r="AL42" s="346"/>
      <c r="AM42" s="346"/>
      <c r="AN42" s="346"/>
      <c r="AO42" s="346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25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Horní Přívory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27</v>
      </c>
      <c r="AJ44" s="61"/>
      <c r="AK44" s="61"/>
      <c r="AL44" s="61"/>
      <c r="AM44" s="347" t="str">
        <f>IF(AN8= "","",AN8)</f>
        <v>16.9.2016</v>
      </c>
      <c r="AN44" s="347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31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Krajská správa a údržba silnic Středočeského kraje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37</v>
      </c>
      <c r="AJ46" s="61"/>
      <c r="AK46" s="61"/>
      <c r="AL46" s="61"/>
      <c r="AM46" s="348" t="str">
        <f>IF(E17="","",E17)</f>
        <v xml:space="preserve">VPÚ DECO PRAHA a.s. </v>
      </c>
      <c r="AN46" s="348"/>
      <c r="AO46" s="348"/>
      <c r="AP46" s="348"/>
      <c r="AQ46" s="61"/>
      <c r="AR46" s="59"/>
      <c r="AS46" s="349" t="s">
        <v>55</v>
      </c>
      <c r="AT46" s="350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35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51"/>
      <c r="AT47" s="352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53"/>
      <c r="AT48" s="354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5" t="s">
        <v>56</v>
      </c>
      <c r="D49" s="356"/>
      <c r="E49" s="356"/>
      <c r="F49" s="356"/>
      <c r="G49" s="356"/>
      <c r="H49" s="77"/>
      <c r="I49" s="357" t="s">
        <v>57</v>
      </c>
      <c r="J49" s="356"/>
      <c r="K49" s="356"/>
      <c r="L49" s="356"/>
      <c r="M49" s="356"/>
      <c r="N49" s="356"/>
      <c r="O49" s="356"/>
      <c r="P49" s="356"/>
      <c r="Q49" s="356"/>
      <c r="R49" s="356"/>
      <c r="S49" s="356"/>
      <c r="T49" s="356"/>
      <c r="U49" s="356"/>
      <c r="V49" s="356"/>
      <c r="W49" s="356"/>
      <c r="X49" s="356"/>
      <c r="Y49" s="356"/>
      <c r="Z49" s="356"/>
      <c r="AA49" s="356"/>
      <c r="AB49" s="356"/>
      <c r="AC49" s="356"/>
      <c r="AD49" s="356"/>
      <c r="AE49" s="356"/>
      <c r="AF49" s="356"/>
      <c r="AG49" s="358" t="s">
        <v>58</v>
      </c>
      <c r="AH49" s="356"/>
      <c r="AI49" s="356"/>
      <c r="AJ49" s="356"/>
      <c r="AK49" s="356"/>
      <c r="AL49" s="356"/>
      <c r="AM49" s="356"/>
      <c r="AN49" s="357" t="s">
        <v>59</v>
      </c>
      <c r="AO49" s="356"/>
      <c r="AP49" s="356"/>
      <c r="AQ49" s="78" t="s">
        <v>60</v>
      </c>
      <c r="AR49" s="59"/>
      <c r="AS49" s="79" t="s">
        <v>61</v>
      </c>
      <c r="AT49" s="80" t="s">
        <v>62</v>
      </c>
      <c r="AU49" s="80" t="s">
        <v>63</v>
      </c>
      <c r="AV49" s="80" t="s">
        <v>64</v>
      </c>
      <c r="AW49" s="80" t="s">
        <v>65</v>
      </c>
      <c r="AX49" s="80" t="s">
        <v>66</v>
      </c>
      <c r="AY49" s="80" t="s">
        <v>67</v>
      </c>
      <c r="AZ49" s="80" t="s">
        <v>68</v>
      </c>
      <c r="BA49" s="80" t="s">
        <v>69</v>
      </c>
      <c r="BB49" s="80" t="s">
        <v>70</v>
      </c>
      <c r="BC49" s="80" t="s">
        <v>71</v>
      </c>
      <c r="BD49" s="81" t="s">
        <v>72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73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62">
        <f>ROUND(SUM(AG52:AG53),2)</f>
        <v>0</v>
      </c>
      <c r="AH51" s="362"/>
      <c r="AI51" s="362"/>
      <c r="AJ51" s="362"/>
      <c r="AK51" s="362"/>
      <c r="AL51" s="362"/>
      <c r="AM51" s="362"/>
      <c r="AN51" s="363">
        <f>SUM(AG51,AT51)</f>
        <v>0</v>
      </c>
      <c r="AO51" s="363"/>
      <c r="AP51" s="363"/>
      <c r="AQ51" s="87" t="s">
        <v>22</v>
      </c>
      <c r="AR51" s="69"/>
      <c r="AS51" s="88">
        <f>ROUND(SUM(AS52:AS53),2)</f>
        <v>0</v>
      </c>
      <c r="AT51" s="89">
        <f>ROUND(SUM(AV51:AW51),2)</f>
        <v>0</v>
      </c>
      <c r="AU51" s="90">
        <f>ROUND(SUM(AU52:AU53),5)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ROUND(SUM(AZ52:AZ53),2)</f>
        <v>0</v>
      </c>
      <c r="BA51" s="89">
        <f>ROUND(SUM(BA52:BA53),2)</f>
        <v>0</v>
      </c>
      <c r="BB51" s="89">
        <f>ROUND(SUM(BB52:BB53),2)</f>
        <v>0</v>
      </c>
      <c r="BC51" s="89">
        <f>ROUND(SUM(BC52:BC53),2)</f>
        <v>0</v>
      </c>
      <c r="BD51" s="91">
        <f>ROUND(SUM(BD52:BD53),2)</f>
        <v>0</v>
      </c>
      <c r="BS51" s="92" t="s">
        <v>74</v>
      </c>
      <c r="BT51" s="92" t="s">
        <v>75</v>
      </c>
      <c r="BU51" s="93" t="s">
        <v>76</v>
      </c>
      <c r="BV51" s="92" t="s">
        <v>77</v>
      </c>
      <c r="BW51" s="92" t="s">
        <v>7</v>
      </c>
      <c r="BX51" s="92" t="s">
        <v>78</v>
      </c>
      <c r="CL51" s="92" t="s">
        <v>22</v>
      </c>
    </row>
    <row r="52" spans="1:91" s="5" customFormat="1" ht="22.5" customHeight="1">
      <c r="A52" s="94" t="s">
        <v>79</v>
      </c>
      <c r="B52" s="95"/>
      <c r="C52" s="96"/>
      <c r="D52" s="361" t="s">
        <v>80</v>
      </c>
      <c r="E52" s="361"/>
      <c r="F52" s="361"/>
      <c r="G52" s="361"/>
      <c r="H52" s="361"/>
      <c r="I52" s="97"/>
      <c r="J52" s="361" t="s">
        <v>81</v>
      </c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59">
        <f>'SO 201 - Rekonstrukce mos...'!J27</f>
        <v>0</v>
      </c>
      <c r="AH52" s="360"/>
      <c r="AI52" s="360"/>
      <c r="AJ52" s="360"/>
      <c r="AK52" s="360"/>
      <c r="AL52" s="360"/>
      <c r="AM52" s="360"/>
      <c r="AN52" s="359">
        <f>SUM(AG52,AT52)</f>
        <v>0</v>
      </c>
      <c r="AO52" s="360"/>
      <c r="AP52" s="360"/>
      <c r="AQ52" s="98" t="s">
        <v>82</v>
      </c>
      <c r="AR52" s="99"/>
      <c r="AS52" s="100">
        <v>0</v>
      </c>
      <c r="AT52" s="101">
        <f>ROUND(SUM(AV52:AW52),2)</f>
        <v>0</v>
      </c>
      <c r="AU52" s="102">
        <f>'SO 201 - Rekonstrukce mos...'!P92</f>
        <v>0</v>
      </c>
      <c r="AV52" s="101">
        <f>'SO 201 - Rekonstrukce mos...'!J30</f>
        <v>0</v>
      </c>
      <c r="AW52" s="101">
        <f>'SO 201 - Rekonstrukce mos...'!J31</f>
        <v>0</v>
      </c>
      <c r="AX52" s="101">
        <f>'SO 201 - Rekonstrukce mos...'!J32</f>
        <v>0</v>
      </c>
      <c r="AY52" s="101">
        <f>'SO 201 - Rekonstrukce mos...'!J33</f>
        <v>0</v>
      </c>
      <c r="AZ52" s="101">
        <f>'SO 201 - Rekonstrukce mos...'!F30</f>
        <v>0</v>
      </c>
      <c r="BA52" s="101">
        <f>'SO 201 - Rekonstrukce mos...'!F31</f>
        <v>0</v>
      </c>
      <c r="BB52" s="101">
        <f>'SO 201 - Rekonstrukce mos...'!F32</f>
        <v>0</v>
      </c>
      <c r="BC52" s="101">
        <f>'SO 201 - Rekonstrukce mos...'!F33</f>
        <v>0</v>
      </c>
      <c r="BD52" s="103">
        <f>'SO 201 - Rekonstrukce mos...'!F34</f>
        <v>0</v>
      </c>
      <c r="BT52" s="104" t="s">
        <v>24</v>
      </c>
      <c r="BV52" s="104" t="s">
        <v>77</v>
      </c>
      <c r="BW52" s="104" t="s">
        <v>83</v>
      </c>
      <c r="BX52" s="104" t="s">
        <v>7</v>
      </c>
      <c r="CL52" s="104" t="s">
        <v>22</v>
      </c>
      <c r="CM52" s="104" t="s">
        <v>84</v>
      </c>
    </row>
    <row r="53" spans="1:91" s="5" customFormat="1" ht="22.5" customHeight="1">
      <c r="A53" s="94" t="s">
        <v>79</v>
      </c>
      <c r="B53" s="95"/>
      <c r="C53" s="96"/>
      <c r="D53" s="361" t="s">
        <v>85</v>
      </c>
      <c r="E53" s="361"/>
      <c r="F53" s="361"/>
      <c r="G53" s="361"/>
      <c r="H53" s="361"/>
      <c r="I53" s="97"/>
      <c r="J53" s="361" t="s">
        <v>86</v>
      </c>
      <c r="K53" s="361"/>
      <c r="L53" s="361"/>
      <c r="M53" s="361"/>
      <c r="N53" s="361"/>
      <c r="O53" s="361"/>
      <c r="P53" s="361"/>
      <c r="Q53" s="361"/>
      <c r="R53" s="361"/>
      <c r="S53" s="361"/>
      <c r="T53" s="361"/>
      <c r="U53" s="361"/>
      <c r="V53" s="361"/>
      <c r="W53" s="361"/>
      <c r="X53" s="361"/>
      <c r="Y53" s="361"/>
      <c r="Z53" s="361"/>
      <c r="AA53" s="361"/>
      <c r="AB53" s="361"/>
      <c r="AC53" s="361"/>
      <c r="AD53" s="361"/>
      <c r="AE53" s="361"/>
      <c r="AF53" s="361"/>
      <c r="AG53" s="359">
        <f>'SO 901 - DIO - Dopravně i...'!J27</f>
        <v>0</v>
      </c>
      <c r="AH53" s="360"/>
      <c r="AI53" s="360"/>
      <c r="AJ53" s="360"/>
      <c r="AK53" s="360"/>
      <c r="AL53" s="360"/>
      <c r="AM53" s="360"/>
      <c r="AN53" s="359">
        <f>SUM(AG53,AT53)</f>
        <v>0</v>
      </c>
      <c r="AO53" s="360"/>
      <c r="AP53" s="360"/>
      <c r="AQ53" s="98" t="s">
        <v>82</v>
      </c>
      <c r="AR53" s="99"/>
      <c r="AS53" s="105">
        <v>0</v>
      </c>
      <c r="AT53" s="106">
        <f>ROUND(SUM(AV53:AW53),2)</f>
        <v>0</v>
      </c>
      <c r="AU53" s="107">
        <f>'SO 901 - DIO - Dopravně i...'!P81</f>
        <v>0</v>
      </c>
      <c r="AV53" s="106">
        <f>'SO 901 - DIO - Dopravně i...'!J30</f>
        <v>0</v>
      </c>
      <c r="AW53" s="106">
        <f>'SO 901 - DIO - Dopravně i...'!J31</f>
        <v>0</v>
      </c>
      <c r="AX53" s="106">
        <f>'SO 901 - DIO - Dopravně i...'!J32</f>
        <v>0</v>
      </c>
      <c r="AY53" s="106">
        <f>'SO 901 - DIO - Dopravně i...'!J33</f>
        <v>0</v>
      </c>
      <c r="AZ53" s="106">
        <f>'SO 901 - DIO - Dopravně i...'!F30</f>
        <v>0</v>
      </c>
      <c r="BA53" s="106">
        <f>'SO 901 - DIO - Dopravně i...'!F31</f>
        <v>0</v>
      </c>
      <c r="BB53" s="106">
        <f>'SO 901 - DIO - Dopravně i...'!F32</f>
        <v>0</v>
      </c>
      <c r="BC53" s="106">
        <f>'SO 901 - DIO - Dopravně i...'!F33</f>
        <v>0</v>
      </c>
      <c r="BD53" s="108">
        <f>'SO 901 - DIO - Dopravně i...'!F34</f>
        <v>0</v>
      </c>
      <c r="BT53" s="104" t="s">
        <v>24</v>
      </c>
      <c r="BV53" s="104" t="s">
        <v>77</v>
      </c>
      <c r="BW53" s="104" t="s">
        <v>87</v>
      </c>
      <c r="BX53" s="104" t="s">
        <v>7</v>
      </c>
      <c r="CL53" s="104" t="s">
        <v>22</v>
      </c>
      <c r="CM53" s="104" t="s">
        <v>84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201 - Rekonstrukce mos...'!C2" display="/"/>
    <hyperlink ref="A53" location="'SO 901 - DIO - Dopravně i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4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88</v>
      </c>
      <c r="G1" s="372" t="s">
        <v>89</v>
      </c>
      <c r="H1" s="372"/>
      <c r="I1" s="113"/>
      <c r="J1" s="112" t="s">
        <v>90</v>
      </c>
      <c r="K1" s="111" t="s">
        <v>91</v>
      </c>
      <c r="L1" s="112" t="s">
        <v>92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2" t="s">
        <v>83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93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5" t="str">
        <f>'Rekapitulace stavby'!K6</f>
        <v>III/24423 Horní Přívory, ev. č. 24423-1</v>
      </c>
      <c r="F7" s="366"/>
      <c r="G7" s="366"/>
      <c r="H7" s="366"/>
      <c r="I7" s="115"/>
      <c r="J7" s="27"/>
      <c r="K7" s="29"/>
    </row>
    <row r="8" spans="1:70" s="1" customFormat="1">
      <c r="B8" s="39"/>
      <c r="C8" s="40"/>
      <c r="D8" s="35" t="s">
        <v>94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7" t="s">
        <v>95</v>
      </c>
      <c r="F9" s="368"/>
      <c r="G9" s="368"/>
      <c r="H9" s="36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17" t="s">
        <v>27</v>
      </c>
      <c r="J12" s="118" t="str">
        <f>'Rekapitulace stavby'!AN8</f>
        <v>16.9.2016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Krajská správa a údržba silnic Středočeského kraje</v>
      </c>
      <c r="F15" s="40"/>
      <c r="G15" s="40"/>
      <c r="H15" s="40"/>
      <c r="I15" s="117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17" t="s">
        <v>34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4" t="s">
        <v>22</v>
      </c>
      <c r="F24" s="334"/>
      <c r="G24" s="334"/>
      <c r="H24" s="33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ROUND(J92,2)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ROUND(SUM(BE92:BE344), 2)</f>
        <v>0</v>
      </c>
      <c r="G30" s="40"/>
      <c r="H30" s="40"/>
      <c r="I30" s="129">
        <v>0.21</v>
      </c>
      <c r="J30" s="128">
        <f>ROUND(ROUND((SUM(BE92:BE344)),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ROUND(SUM(BF92:BF344), 2)</f>
        <v>0</v>
      </c>
      <c r="G31" s="40"/>
      <c r="H31" s="40"/>
      <c r="I31" s="129">
        <v>0.15</v>
      </c>
      <c r="J31" s="128">
        <f>ROUND(ROUND((SUM(BF92:BF344)),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ROUND(SUM(BG92:BG344),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ROUND(SUM(BH92:BH344),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ROUND(SUM(BI92:BI344),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5" t="str">
        <f>E7</f>
        <v>III/24423 Horní Přívory, ev. č. 24423-1</v>
      </c>
      <c r="F45" s="366"/>
      <c r="G45" s="366"/>
      <c r="H45" s="366"/>
      <c r="I45" s="116"/>
      <c r="J45" s="40"/>
      <c r="K45" s="43"/>
    </row>
    <row r="46" spans="2:11" s="1" customFormat="1" ht="14.45" customHeight="1">
      <c r="B46" s="39"/>
      <c r="C46" s="35" t="s">
        <v>94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67" t="str">
        <f>E9</f>
        <v>SO 201 - Rekonstrukce mostu ev.č. 24423-1</v>
      </c>
      <c r="F47" s="368"/>
      <c r="G47" s="368"/>
      <c r="H47" s="36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>Horní Přívory</v>
      </c>
      <c r="G49" s="40"/>
      <c r="H49" s="40"/>
      <c r="I49" s="117" t="s">
        <v>27</v>
      </c>
      <c r="J49" s="118" t="str">
        <f>IF(J12="","",J12)</f>
        <v>16.9.2016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Krajská správa a údržba silnic Středočeského kraje</v>
      </c>
      <c r="G51" s="40"/>
      <c r="H51" s="40"/>
      <c r="I51" s="117" t="s">
        <v>37</v>
      </c>
      <c r="J51" s="33" t="str">
        <f>E21</f>
        <v xml:space="preserve">VPÚ DECO PRAHA a.s. 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97</v>
      </c>
      <c r="D54" s="130"/>
      <c r="E54" s="130"/>
      <c r="F54" s="130"/>
      <c r="G54" s="130"/>
      <c r="H54" s="130"/>
      <c r="I54" s="143"/>
      <c r="J54" s="144" t="s">
        <v>98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99</v>
      </c>
      <c r="D56" s="40"/>
      <c r="E56" s="40"/>
      <c r="F56" s="40"/>
      <c r="G56" s="40"/>
      <c r="H56" s="40"/>
      <c r="I56" s="116"/>
      <c r="J56" s="126">
        <f>J92</f>
        <v>0</v>
      </c>
      <c r="K56" s="43"/>
      <c r="AU56" s="22" t="s">
        <v>100</v>
      </c>
    </row>
    <row r="57" spans="2:47" s="7" customFormat="1" ht="24.95" customHeight="1">
      <c r="B57" s="147"/>
      <c r="C57" s="148"/>
      <c r="D57" s="149" t="s">
        <v>101</v>
      </c>
      <c r="E57" s="150"/>
      <c r="F57" s="150"/>
      <c r="G57" s="150"/>
      <c r="H57" s="150"/>
      <c r="I57" s="151"/>
      <c r="J57" s="152">
        <f>J93</f>
        <v>0</v>
      </c>
      <c r="K57" s="153"/>
    </row>
    <row r="58" spans="2:47" s="8" customFormat="1" ht="19.899999999999999" customHeight="1">
      <c r="B58" s="154"/>
      <c r="C58" s="155"/>
      <c r="D58" s="156" t="s">
        <v>102</v>
      </c>
      <c r="E58" s="157"/>
      <c r="F58" s="157"/>
      <c r="G58" s="157"/>
      <c r="H58" s="157"/>
      <c r="I58" s="158"/>
      <c r="J58" s="159">
        <f>J94</f>
        <v>0</v>
      </c>
      <c r="K58" s="160"/>
    </row>
    <row r="59" spans="2:47" s="8" customFormat="1" ht="19.899999999999999" customHeight="1">
      <c r="B59" s="154"/>
      <c r="C59" s="155"/>
      <c r="D59" s="156" t="s">
        <v>103</v>
      </c>
      <c r="E59" s="157"/>
      <c r="F59" s="157"/>
      <c r="G59" s="157"/>
      <c r="H59" s="157"/>
      <c r="I59" s="158"/>
      <c r="J59" s="159">
        <f>J126</f>
        <v>0</v>
      </c>
      <c r="K59" s="160"/>
    </row>
    <row r="60" spans="2:47" s="8" customFormat="1" ht="19.899999999999999" customHeight="1">
      <c r="B60" s="154"/>
      <c r="C60" s="155"/>
      <c r="D60" s="156" t="s">
        <v>104</v>
      </c>
      <c r="E60" s="157"/>
      <c r="F60" s="157"/>
      <c r="G60" s="157"/>
      <c r="H60" s="157"/>
      <c r="I60" s="158"/>
      <c r="J60" s="159">
        <f>J154</f>
        <v>0</v>
      </c>
      <c r="K60" s="160"/>
    </row>
    <row r="61" spans="2:47" s="8" customFormat="1" ht="19.899999999999999" customHeight="1">
      <c r="B61" s="154"/>
      <c r="C61" s="155"/>
      <c r="D61" s="156" t="s">
        <v>105</v>
      </c>
      <c r="E61" s="157"/>
      <c r="F61" s="157"/>
      <c r="G61" s="157"/>
      <c r="H61" s="157"/>
      <c r="I61" s="158"/>
      <c r="J61" s="159">
        <f>J186</f>
        <v>0</v>
      </c>
      <c r="K61" s="160"/>
    </row>
    <row r="62" spans="2:47" s="8" customFormat="1" ht="19.899999999999999" customHeight="1">
      <c r="B62" s="154"/>
      <c r="C62" s="155"/>
      <c r="D62" s="156" t="s">
        <v>106</v>
      </c>
      <c r="E62" s="157"/>
      <c r="F62" s="157"/>
      <c r="G62" s="157"/>
      <c r="H62" s="157"/>
      <c r="I62" s="158"/>
      <c r="J62" s="159">
        <f>J216</f>
        <v>0</v>
      </c>
      <c r="K62" s="160"/>
    </row>
    <row r="63" spans="2:47" s="8" customFormat="1" ht="19.899999999999999" customHeight="1">
      <c r="B63" s="154"/>
      <c r="C63" s="155"/>
      <c r="D63" s="156" t="s">
        <v>107</v>
      </c>
      <c r="E63" s="157"/>
      <c r="F63" s="157"/>
      <c r="G63" s="157"/>
      <c r="H63" s="157"/>
      <c r="I63" s="158"/>
      <c r="J63" s="159">
        <f>J225</f>
        <v>0</v>
      </c>
      <c r="K63" s="160"/>
    </row>
    <row r="64" spans="2:47" s="8" customFormat="1" ht="19.899999999999999" customHeight="1">
      <c r="B64" s="154"/>
      <c r="C64" s="155"/>
      <c r="D64" s="156" t="s">
        <v>108</v>
      </c>
      <c r="E64" s="157"/>
      <c r="F64" s="157"/>
      <c r="G64" s="157"/>
      <c r="H64" s="157"/>
      <c r="I64" s="158"/>
      <c r="J64" s="159">
        <f>J235</f>
        <v>0</v>
      </c>
      <c r="K64" s="160"/>
    </row>
    <row r="65" spans="2:12" s="8" customFormat="1" ht="19.899999999999999" customHeight="1">
      <c r="B65" s="154"/>
      <c r="C65" s="155"/>
      <c r="D65" s="156" t="s">
        <v>109</v>
      </c>
      <c r="E65" s="157"/>
      <c r="F65" s="157"/>
      <c r="G65" s="157"/>
      <c r="H65" s="157"/>
      <c r="I65" s="158"/>
      <c r="J65" s="159">
        <f>J296</f>
        <v>0</v>
      </c>
      <c r="K65" s="160"/>
    </row>
    <row r="66" spans="2:12" s="8" customFormat="1" ht="19.899999999999999" customHeight="1">
      <c r="B66" s="154"/>
      <c r="C66" s="155"/>
      <c r="D66" s="156" t="s">
        <v>110</v>
      </c>
      <c r="E66" s="157"/>
      <c r="F66" s="157"/>
      <c r="G66" s="157"/>
      <c r="H66" s="157"/>
      <c r="I66" s="158"/>
      <c r="J66" s="159">
        <f>J314</f>
        <v>0</v>
      </c>
      <c r="K66" s="160"/>
    </row>
    <row r="67" spans="2:12" s="7" customFormat="1" ht="24.95" customHeight="1">
      <c r="B67" s="147"/>
      <c r="C67" s="148"/>
      <c r="D67" s="149" t="s">
        <v>111</v>
      </c>
      <c r="E67" s="150"/>
      <c r="F67" s="150"/>
      <c r="G67" s="150"/>
      <c r="H67" s="150"/>
      <c r="I67" s="151"/>
      <c r="J67" s="152">
        <f>J316</f>
        <v>0</v>
      </c>
      <c r="K67" s="153"/>
    </row>
    <row r="68" spans="2:12" s="8" customFormat="1" ht="19.899999999999999" customHeight="1">
      <c r="B68" s="154"/>
      <c r="C68" s="155"/>
      <c r="D68" s="156" t="s">
        <v>112</v>
      </c>
      <c r="E68" s="157"/>
      <c r="F68" s="157"/>
      <c r="G68" s="157"/>
      <c r="H68" s="157"/>
      <c r="I68" s="158"/>
      <c r="J68" s="159">
        <f>J317</f>
        <v>0</v>
      </c>
      <c r="K68" s="160"/>
    </row>
    <row r="69" spans="2:12" s="7" customFormat="1" ht="24.95" customHeight="1">
      <c r="B69" s="147"/>
      <c r="C69" s="148"/>
      <c r="D69" s="149" t="s">
        <v>113</v>
      </c>
      <c r="E69" s="150"/>
      <c r="F69" s="150"/>
      <c r="G69" s="150"/>
      <c r="H69" s="150"/>
      <c r="I69" s="151"/>
      <c r="J69" s="152">
        <f>J331</f>
        <v>0</v>
      </c>
      <c r="K69" s="153"/>
    </row>
    <row r="70" spans="2:12" s="8" customFormat="1" ht="19.899999999999999" customHeight="1">
      <c r="B70" s="154"/>
      <c r="C70" s="155"/>
      <c r="D70" s="156" t="s">
        <v>114</v>
      </c>
      <c r="E70" s="157"/>
      <c r="F70" s="157"/>
      <c r="G70" s="157"/>
      <c r="H70" s="157"/>
      <c r="I70" s="158"/>
      <c r="J70" s="159">
        <f>J332</f>
        <v>0</v>
      </c>
      <c r="K70" s="160"/>
    </row>
    <row r="71" spans="2:12" s="8" customFormat="1" ht="19.899999999999999" customHeight="1">
      <c r="B71" s="154"/>
      <c r="C71" s="155"/>
      <c r="D71" s="156" t="s">
        <v>115</v>
      </c>
      <c r="E71" s="157"/>
      <c r="F71" s="157"/>
      <c r="G71" s="157"/>
      <c r="H71" s="157"/>
      <c r="I71" s="158"/>
      <c r="J71" s="159">
        <f>J336</f>
        <v>0</v>
      </c>
      <c r="K71" s="160"/>
    </row>
    <row r="72" spans="2:12" s="8" customFormat="1" ht="19.899999999999999" customHeight="1">
      <c r="B72" s="154"/>
      <c r="C72" s="155"/>
      <c r="D72" s="156" t="s">
        <v>116</v>
      </c>
      <c r="E72" s="157"/>
      <c r="F72" s="157"/>
      <c r="G72" s="157"/>
      <c r="H72" s="157"/>
      <c r="I72" s="158"/>
      <c r="J72" s="159">
        <f>J338</f>
        <v>0</v>
      </c>
      <c r="K72" s="160"/>
    </row>
    <row r="73" spans="2:12" s="1" customFormat="1" ht="21.75" customHeight="1">
      <c r="B73" s="39"/>
      <c r="C73" s="40"/>
      <c r="D73" s="40"/>
      <c r="E73" s="40"/>
      <c r="F73" s="40"/>
      <c r="G73" s="40"/>
      <c r="H73" s="40"/>
      <c r="I73" s="116"/>
      <c r="J73" s="40"/>
      <c r="K73" s="43"/>
    </row>
    <row r="74" spans="2:12" s="1" customFormat="1" ht="6.95" customHeight="1">
      <c r="B74" s="54"/>
      <c r="C74" s="55"/>
      <c r="D74" s="55"/>
      <c r="E74" s="55"/>
      <c r="F74" s="55"/>
      <c r="G74" s="55"/>
      <c r="H74" s="55"/>
      <c r="I74" s="137"/>
      <c r="J74" s="55"/>
      <c r="K74" s="56"/>
    </row>
    <row r="78" spans="2:12" s="1" customFormat="1" ht="6.95" customHeight="1">
      <c r="B78" s="57"/>
      <c r="C78" s="58"/>
      <c r="D78" s="58"/>
      <c r="E78" s="58"/>
      <c r="F78" s="58"/>
      <c r="G78" s="58"/>
      <c r="H78" s="58"/>
      <c r="I78" s="140"/>
      <c r="J78" s="58"/>
      <c r="K78" s="58"/>
      <c r="L78" s="59"/>
    </row>
    <row r="79" spans="2:12" s="1" customFormat="1" ht="36.950000000000003" customHeight="1">
      <c r="B79" s="39"/>
      <c r="C79" s="60" t="s">
        <v>117</v>
      </c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 ht="14.45" customHeight="1">
      <c r="B81" s="39"/>
      <c r="C81" s="63" t="s">
        <v>18</v>
      </c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1" customFormat="1" ht="22.5" customHeight="1">
      <c r="B82" s="39"/>
      <c r="C82" s="61"/>
      <c r="D82" s="61"/>
      <c r="E82" s="369" t="str">
        <f>E7</f>
        <v>III/24423 Horní Přívory, ev. č. 24423-1</v>
      </c>
      <c r="F82" s="370"/>
      <c r="G82" s="370"/>
      <c r="H82" s="370"/>
      <c r="I82" s="161"/>
      <c r="J82" s="61"/>
      <c r="K82" s="61"/>
      <c r="L82" s="59"/>
    </row>
    <row r="83" spans="2:65" s="1" customFormat="1" ht="14.45" customHeight="1">
      <c r="B83" s="39"/>
      <c r="C83" s="63" t="s">
        <v>94</v>
      </c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1" customFormat="1" ht="23.25" customHeight="1">
      <c r="B84" s="39"/>
      <c r="C84" s="61"/>
      <c r="D84" s="61"/>
      <c r="E84" s="345" t="str">
        <f>E9</f>
        <v>SO 201 - Rekonstrukce mostu ev.č. 24423-1</v>
      </c>
      <c r="F84" s="371"/>
      <c r="G84" s="371"/>
      <c r="H84" s="371"/>
      <c r="I84" s="161"/>
      <c r="J84" s="61"/>
      <c r="K84" s="61"/>
      <c r="L84" s="59"/>
    </row>
    <row r="85" spans="2:65" s="1" customFormat="1" ht="6.95" customHeight="1">
      <c r="B85" s="39"/>
      <c r="C85" s="61"/>
      <c r="D85" s="61"/>
      <c r="E85" s="61"/>
      <c r="F85" s="61"/>
      <c r="G85" s="61"/>
      <c r="H85" s="61"/>
      <c r="I85" s="161"/>
      <c r="J85" s="61"/>
      <c r="K85" s="61"/>
      <c r="L85" s="59"/>
    </row>
    <row r="86" spans="2:65" s="1" customFormat="1" ht="18" customHeight="1">
      <c r="B86" s="39"/>
      <c r="C86" s="63" t="s">
        <v>25</v>
      </c>
      <c r="D86" s="61"/>
      <c r="E86" s="61"/>
      <c r="F86" s="162" t="str">
        <f>F12</f>
        <v>Horní Přívory</v>
      </c>
      <c r="G86" s="61"/>
      <c r="H86" s="61"/>
      <c r="I86" s="163" t="s">
        <v>27</v>
      </c>
      <c r="J86" s="71" t="str">
        <f>IF(J12="","",J12)</f>
        <v>16.9.2016</v>
      </c>
      <c r="K86" s="61"/>
      <c r="L86" s="59"/>
    </row>
    <row r="87" spans="2:65" s="1" customFormat="1" ht="6.95" customHeight="1">
      <c r="B87" s="39"/>
      <c r="C87" s="61"/>
      <c r="D87" s="61"/>
      <c r="E87" s="61"/>
      <c r="F87" s="61"/>
      <c r="G87" s="61"/>
      <c r="H87" s="61"/>
      <c r="I87" s="161"/>
      <c r="J87" s="61"/>
      <c r="K87" s="61"/>
      <c r="L87" s="59"/>
    </row>
    <row r="88" spans="2:65" s="1" customFormat="1">
      <c r="B88" s="39"/>
      <c r="C88" s="63" t="s">
        <v>31</v>
      </c>
      <c r="D88" s="61"/>
      <c r="E88" s="61"/>
      <c r="F88" s="162" t="str">
        <f>E15</f>
        <v>Krajská správa a údržba silnic Středočeského kraje</v>
      </c>
      <c r="G88" s="61"/>
      <c r="H88" s="61"/>
      <c r="I88" s="163" t="s">
        <v>37</v>
      </c>
      <c r="J88" s="162" t="str">
        <f>E21</f>
        <v xml:space="preserve">VPÚ DECO PRAHA a.s. </v>
      </c>
      <c r="K88" s="61"/>
      <c r="L88" s="59"/>
    </row>
    <row r="89" spans="2:65" s="1" customFormat="1" ht="14.45" customHeight="1">
      <c r="B89" s="39"/>
      <c r="C89" s="63" t="s">
        <v>35</v>
      </c>
      <c r="D89" s="61"/>
      <c r="E89" s="61"/>
      <c r="F89" s="162" t="str">
        <f>IF(E18="","",E18)</f>
        <v/>
      </c>
      <c r="G89" s="61"/>
      <c r="H89" s="61"/>
      <c r="I89" s="161"/>
      <c r="J89" s="61"/>
      <c r="K89" s="61"/>
      <c r="L89" s="59"/>
    </row>
    <row r="90" spans="2:65" s="1" customFormat="1" ht="10.35" customHeight="1">
      <c r="B90" s="39"/>
      <c r="C90" s="61"/>
      <c r="D90" s="61"/>
      <c r="E90" s="61"/>
      <c r="F90" s="61"/>
      <c r="G90" s="61"/>
      <c r="H90" s="61"/>
      <c r="I90" s="161"/>
      <c r="J90" s="61"/>
      <c r="K90" s="61"/>
      <c r="L90" s="59"/>
    </row>
    <row r="91" spans="2:65" s="9" customFormat="1" ht="29.25" customHeight="1">
      <c r="B91" s="164"/>
      <c r="C91" s="165" t="s">
        <v>118</v>
      </c>
      <c r="D91" s="166" t="s">
        <v>60</v>
      </c>
      <c r="E91" s="166" t="s">
        <v>56</v>
      </c>
      <c r="F91" s="166" t="s">
        <v>119</v>
      </c>
      <c r="G91" s="166" t="s">
        <v>120</v>
      </c>
      <c r="H91" s="166" t="s">
        <v>121</v>
      </c>
      <c r="I91" s="167" t="s">
        <v>122</v>
      </c>
      <c r="J91" s="166" t="s">
        <v>98</v>
      </c>
      <c r="K91" s="168" t="s">
        <v>123</v>
      </c>
      <c r="L91" s="169"/>
      <c r="M91" s="79" t="s">
        <v>124</v>
      </c>
      <c r="N91" s="80" t="s">
        <v>45</v>
      </c>
      <c r="O91" s="80" t="s">
        <v>125</v>
      </c>
      <c r="P91" s="80" t="s">
        <v>126</v>
      </c>
      <c r="Q91" s="80" t="s">
        <v>127</v>
      </c>
      <c r="R91" s="80" t="s">
        <v>128</v>
      </c>
      <c r="S91" s="80" t="s">
        <v>129</v>
      </c>
      <c r="T91" s="81" t="s">
        <v>130</v>
      </c>
    </row>
    <row r="92" spans="2:65" s="1" customFormat="1" ht="29.25" customHeight="1">
      <c r="B92" s="39"/>
      <c r="C92" s="85" t="s">
        <v>99</v>
      </c>
      <c r="D92" s="61"/>
      <c r="E92" s="61"/>
      <c r="F92" s="61"/>
      <c r="G92" s="61"/>
      <c r="H92" s="61"/>
      <c r="I92" s="161"/>
      <c r="J92" s="170">
        <f>BK92</f>
        <v>0</v>
      </c>
      <c r="K92" s="61"/>
      <c r="L92" s="59"/>
      <c r="M92" s="82"/>
      <c r="N92" s="83"/>
      <c r="O92" s="83"/>
      <c r="P92" s="171">
        <f>P93+P316+P331</f>
        <v>0</v>
      </c>
      <c r="Q92" s="83"/>
      <c r="R92" s="171">
        <f>R93+R316+R331</f>
        <v>265.59091075000003</v>
      </c>
      <c r="S92" s="83"/>
      <c r="T92" s="172">
        <f>T93+T316+T331</f>
        <v>295.19109879999996</v>
      </c>
      <c r="AT92" s="22" t="s">
        <v>74</v>
      </c>
      <c r="AU92" s="22" t="s">
        <v>100</v>
      </c>
      <c r="BK92" s="173">
        <f>BK93+BK316+BK331</f>
        <v>0</v>
      </c>
    </row>
    <row r="93" spans="2:65" s="10" customFormat="1" ht="37.35" customHeight="1">
      <c r="B93" s="174"/>
      <c r="C93" s="175"/>
      <c r="D93" s="176" t="s">
        <v>74</v>
      </c>
      <c r="E93" s="177" t="s">
        <v>131</v>
      </c>
      <c r="F93" s="177" t="s">
        <v>132</v>
      </c>
      <c r="G93" s="175"/>
      <c r="H93" s="175"/>
      <c r="I93" s="178"/>
      <c r="J93" s="179">
        <f>BK93</f>
        <v>0</v>
      </c>
      <c r="K93" s="175"/>
      <c r="L93" s="180"/>
      <c r="M93" s="181"/>
      <c r="N93" s="182"/>
      <c r="O93" s="182"/>
      <c r="P93" s="183">
        <f>P94+P126+P154+P186+P216+P225+P235+P296+P314</f>
        <v>0</v>
      </c>
      <c r="Q93" s="182"/>
      <c r="R93" s="183">
        <f>R94+R126+R154+R186+R216+R225+R235+R296+R314</f>
        <v>264.98689015000002</v>
      </c>
      <c r="S93" s="182"/>
      <c r="T93" s="184">
        <f>T94+T126+T154+T186+T216+T225+T235+T296+T314</f>
        <v>295.19109879999996</v>
      </c>
      <c r="AR93" s="185" t="s">
        <v>24</v>
      </c>
      <c r="AT93" s="186" t="s">
        <v>74</v>
      </c>
      <c r="AU93" s="186" t="s">
        <v>75</v>
      </c>
      <c r="AY93" s="185" t="s">
        <v>133</v>
      </c>
      <c r="BK93" s="187">
        <f>BK94+BK126+BK154+BK186+BK216+BK225+BK235+BK296+BK314</f>
        <v>0</v>
      </c>
    </row>
    <row r="94" spans="2:65" s="10" customFormat="1" ht="19.899999999999999" customHeight="1">
      <c r="B94" s="174"/>
      <c r="C94" s="175"/>
      <c r="D94" s="188" t="s">
        <v>74</v>
      </c>
      <c r="E94" s="189" t="s">
        <v>24</v>
      </c>
      <c r="F94" s="189" t="s">
        <v>134</v>
      </c>
      <c r="G94" s="175"/>
      <c r="H94" s="175"/>
      <c r="I94" s="178"/>
      <c r="J94" s="190">
        <f>BK94</f>
        <v>0</v>
      </c>
      <c r="K94" s="175"/>
      <c r="L94" s="180"/>
      <c r="M94" s="181"/>
      <c r="N94" s="182"/>
      <c r="O94" s="182"/>
      <c r="P94" s="183">
        <f>SUM(P95:P125)</f>
        <v>0</v>
      </c>
      <c r="Q94" s="182"/>
      <c r="R94" s="183">
        <f>SUM(R95:R125)</f>
        <v>2.3529359999999999E-2</v>
      </c>
      <c r="S94" s="182"/>
      <c r="T94" s="184">
        <f>SUM(T95:T125)</f>
        <v>72.134912</v>
      </c>
      <c r="AR94" s="185" t="s">
        <v>24</v>
      </c>
      <c r="AT94" s="186" t="s">
        <v>74</v>
      </c>
      <c r="AU94" s="186" t="s">
        <v>24</v>
      </c>
      <c r="AY94" s="185" t="s">
        <v>133</v>
      </c>
      <c r="BK94" s="187">
        <f>SUM(BK95:BK125)</f>
        <v>0</v>
      </c>
    </row>
    <row r="95" spans="2:65" s="1" customFormat="1" ht="31.5" customHeight="1">
      <c r="B95" s="39"/>
      <c r="C95" s="191" t="s">
        <v>24</v>
      </c>
      <c r="D95" s="191" t="s">
        <v>135</v>
      </c>
      <c r="E95" s="192" t="s">
        <v>136</v>
      </c>
      <c r="F95" s="193" t="s">
        <v>137</v>
      </c>
      <c r="G95" s="194" t="s">
        <v>138</v>
      </c>
      <c r="H95" s="195">
        <v>98.72</v>
      </c>
      <c r="I95" s="196"/>
      <c r="J95" s="197">
        <f>ROUND(I95*H95,2)</f>
        <v>0</v>
      </c>
      <c r="K95" s="193" t="s">
        <v>139</v>
      </c>
      <c r="L95" s="59"/>
      <c r="M95" s="198" t="s">
        <v>22</v>
      </c>
      <c r="N95" s="199" t="s">
        <v>46</v>
      </c>
      <c r="O95" s="40"/>
      <c r="P95" s="200">
        <f>O95*H95</f>
        <v>0</v>
      </c>
      <c r="Q95" s="200">
        <v>9.0000000000000006E-5</v>
      </c>
      <c r="R95" s="200">
        <f>Q95*H95</f>
        <v>8.8848E-3</v>
      </c>
      <c r="S95" s="200">
        <v>0.25600000000000001</v>
      </c>
      <c r="T95" s="201">
        <f>S95*H95</f>
        <v>25.272320000000001</v>
      </c>
      <c r="AR95" s="22" t="s">
        <v>140</v>
      </c>
      <c r="AT95" s="22" t="s">
        <v>135</v>
      </c>
      <c r="AU95" s="22" t="s">
        <v>84</v>
      </c>
      <c r="AY95" s="22" t="s">
        <v>133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24</v>
      </c>
      <c r="BK95" s="202">
        <f>ROUND(I95*H95,2)</f>
        <v>0</v>
      </c>
      <c r="BL95" s="22" t="s">
        <v>140</v>
      </c>
      <c r="BM95" s="22" t="s">
        <v>141</v>
      </c>
    </row>
    <row r="96" spans="2:65" s="1" customFormat="1" ht="40.5">
      <c r="B96" s="39"/>
      <c r="C96" s="61"/>
      <c r="D96" s="203" t="s">
        <v>142</v>
      </c>
      <c r="E96" s="61"/>
      <c r="F96" s="204" t="s">
        <v>143</v>
      </c>
      <c r="G96" s="61"/>
      <c r="H96" s="61"/>
      <c r="I96" s="161"/>
      <c r="J96" s="61"/>
      <c r="K96" s="61"/>
      <c r="L96" s="59"/>
      <c r="M96" s="205"/>
      <c r="N96" s="40"/>
      <c r="O96" s="40"/>
      <c r="P96" s="40"/>
      <c r="Q96" s="40"/>
      <c r="R96" s="40"/>
      <c r="S96" s="40"/>
      <c r="T96" s="76"/>
      <c r="AT96" s="22" t="s">
        <v>142</v>
      </c>
      <c r="AU96" s="22" t="s">
        <v>84</v>
      </c>
    </row>
    <row r="97" spans="2:65" s="11" customFormat="1" ht="13.5">
      <c r="B97" s="206"/>
      <c r="C97" s="207"/>
      <c r="D97" s="208" t="s">
        <v>144</v>
      </c>
      <c r="E97" s="209" t="s">
        <v>22</v>
      </c>
      <c r="F97" s="210" t="s">
        <v>145</v>
      </c>
      <c r="G97" s="207"/>
      <c r="H97" s="211">
        <v>98.72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144</v>
      </c>
      <c r="AU97" s="217" t="s">
        <v>84</v>
      </c>
      <c r="AV97" s="11" t="s">
        <v>84</v>
      </c>
      <c r="AW97" s="11" t="s">
        <v>39</v>
      </c>
      <c r="AX97" s="11" t="s">
        <v>24</v>
      </c>
      <c r="AY97" s="217" t="s">
        <v>133</v>
      </c>
    </row>
    <row r="98" spans="2:65" s="1" customFormat="1" ht="31.5" customHeight="1">
      <c r="B98" s="39"/>
      <c r="C98" s="191" t="s">
        <v>84</v>
      </c>
      <c r="D98" s="191" t="s">
        <v>135</v>
      </c>
      <c r="E98" s="192" t="s">
        <v>146</v>
      </c>
      <c r="F98" s="193" t="s">
        <v>147</v>
      </c>
      <c r="G98" s="194" t="s">
        <v>138</v>
      </c>
      <c r="H98" s="195">
        <v>61.018999999999998</v>
      </c>
      <c r="I98" s="196"/>
      <c r="J98" s="197">
        <f>ROUND(I98*H98,2)</f>
        <v>0</v>
      </c>
      <c r="K98" s="193" t="s">
        <v>139</v>
      </c>
      <c r="L98" s="59"/>
      <c r="M98" s="198" t="s">
        <v>22</v>
      </c>
      <c r="N98" s="199" t="s">
        <v>46</v>
      </c>
      <c r="O98" s="40"/>
      <c r="P98" s="200">
        <f>O98*H98</f>
        <v>0</v>
      </c>
      <c r="Q98" s="200">
        <v>2.4000000000000001E-4</v>
      </c>
      <c r="R98" s="200">
        <f>Q98*H98</f>
        <v>1.4644559999999999E-2</v>
      </c>
      <c r="S98" s="200">
        <v>0.76800000000000002</v>
      </c>
      <c r="T98" s="201">
        <f>S98*H98</f>
        <v>46.862591999999999</v>
      </c>
      <c r="AR98" s="22" t="s">
        <v>140</v>
      </c>
      <c r="AT98" s="22" t="s">
        <v>135</v>
      </c>
      <c r="AU98" s="22" t="s">
        <v>84</v>
      </c>
      <c r="AY98" s="22" t="s">
        <v>133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24</v>
      </c>
      <c r="BK98" s="202">
        <f>ROUND(I98*H98,2)</f>
        <v>0</v>
      </c>
      <c r="BL98" s="22" t="s">
        <v>140</v>
      </c>
      <c r="BM98" s="22" t="s">
        <v>148</v>
      </c>
    </row>
    <row r="99" spans="2:65" s="1" customFormat="1" ht="27">
      <c r="B99" s="39"/>
      <c r="C99" s="61"/>
      <c r="D99" s="203" t="s">
        <v>142</v>
      </c>
      <c r="E99" s="61"/>
      <c r="F99" s="204" t="s">
        <v>149</v>
      </c>
      <c r="G99" s="61"/>
      <c r="H99" s="61"/>
      <c r="I99" s="161"/>
      <c r="J99" s="61"/>
      <c r="K99" s="61"/>
      <c r="L99" s="59"/>
      <c r="M99" s="205"/>
      <c r="N99" s="40"/>
      <c r="O99" s="40"/>
      <c r="P99" s="40"/>
      <c r="Q99" s="40"/>
      <c r="R99" s="40"/>
      <c r="S99" s="40"/>
      <c r="T99" s="76"/>
      <c r="AT99" s="22" t="s">
        <v>142</v>
      </c>
      <c r="AU99" s="22" t="s">
        <v>84</v>
      </c>
    </row>
    <row r="100" spans="2:65" s="11" customFormat="1" ht="13.5">
      <c r="B100" s="206"/>
      <c r="C100" s="207"/>
      <c r="D100" s="208" t="s">
        <v>144</v>
      </c>
      <c r="E100" s="209" t="s">
        <v>22</v>
      </c>
      <c r="F100" s="210" t="s">
        <v>150</v>
      </c>
      <c r="G100" s="207"/>
      <c r="H100" s="211">
        <v>61.018999999999998</v>
      </c>
      <c r="I100" s="212"/>
      <c r="J100" s="207"/>
      <c r="K100" s="207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144</v>
      </c>
      <c r="AU100" s="217" t="s">
        <v>84</v>
      </c>
      <c r="AV100" s="11" t="s">
        <v>84</v>
      </c>
      <c r="AW100" s="11" t="s">
        <v>39</v>
      </c>
      <c r="AX100" s="11" t="s">
        <v>24</v>
      </c>
      <c r="AY100" s="217" t="s">
        <v>133</v>
      </c>
    </row>
    <row r="101" spans="2:65" s="1" customFormat="1" ht="31.5" customHeight="1">
      <c r="B101" s="39"/>
      <c r="C101" s="191" t="s">
        <v>151</v>
      </c>
      <c r="D101" s="191" t="s">
        <v>135</v>
      </c>
      <c r="E101" s="192" t="s">
        <v>152</v>
      </c>
      <c r="F101" s="193" t="s">
        <v>153</v>
      </c>
      <c r="G101" s="194" t="s">
        <v>154</v>
      </c>
      <c r="H101" s="195">
        <v>660</v>
      </c>
      <c r="I101" s="196"/>
      <c r="J101" s="197">
        <f>ROUND(I101*H101,2)</f>
        <v>0</v>
      </c>
      <c r="K101" s="193" t="s">
        <v>139</v>
      </c>
      <c r="L101" s="59"/>
      <c r="M101" s="198" t="s">
        <v>22</v>
      </c>
      <c r="N101" s="199" t="s">
        <v>46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140</v>
      </c>
      <c r="AT101" s="22" t="s">
        <v>135</v>
      </c>
      <c r="AU101" s="22" t="s">
        <v>84</v>
      </c>
      <c r="AY101" s="22" t="s">
        <v>133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140</v>
      </c>
      <c r="BM101" s="22" t="s">
        <v>155</v>
      </c>
    </row>
    <row r="102" spans="2:65" s="11" customFormat="1" ht="13.5">
      <c r="B102" s="206"/>
      <c r="C102" s="207"/>
      <c r="D102" s="208" t="s">
        <v>144</v>
      </c>
      <c r="E102" s="209" t="s">
        <v>22</v>
      </c>
      <c r="F102" s="210" t="s">
        <v>156</v>
      </c>
      <c r="G102" s="207"/>
      <c r="H102" s="211">
        <v>660</v>
      </c>
      <c r="I102" s="212"/>
      <c r="J102" s="207"/>
      <c r="K102" s="207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144</v>
      </c>
      <c r="AU102" s="217" t="s">
        <v>84</v>
      </c>
      <c r="AV102" s="11" t="s">
        <v>84</v>
      </c>
      <c r="AW102" s="11" t="s">
        <v>39</v>
      </c>
      <c r="AX102" s="11" t="s">
        <v>24</v>
      </c>
      <c r="AY102" s="217" t="s">
        <v>133</v>
      </c>
    </row>
    <row r="103" spans="2:65" s="1" customFormat="1" ht="31.5" customHeight="1">
      <c r="B103" s="39"/>
      <c r="C103" s="191" t="s">
        <v>140</v>
      </c>
      <c r="D103" s="191" t="s">
        <v>135</v>
      </c>
      <c r="E103" s="192" t="s">
        <v>157</v>
      </c>
      <c r="F103" s="193" t="s">
        <v>158</v>
      </c>
      <c r="G103" s="194" t="s">
        <v>159</v>
      </c>
      <c r="H103" s="195">
        <v>74.103999999999999</v>
      </c>
      <c r="I103" s="196"/>
      <c r="J103" s="197">
        <f>ROUND(I103*H103,2)</f>
        <v>0</v>
      </c>
      <c r="K103" s="193" t="s">
        <v>139</v>
      </c>
      <c r="L103" s="59"/>
      <c r="M103" s="198" t="s">
        <v>22</v>
      </c>
      <c r="N103" s="199" t="s">
        <v>46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140</v>
      </c>
      <c r="AT103" s="22" t="s">
        <v>135</v>
      </c>
      <c r="AU103" s="22" t="s">
        <v>84</v>
      </c>
      <c r="AY103" s="22" t="s">
        <v>133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24</v>
      </c>
      <c r="BK103" s="202">
        <f>ROUND(I103*H103,2)</f>
        <v>0</v>
      </c>
      <c r="BL103" s="22" t="s">
        <v>140</v>
      </c>
      <c r="BM103" s="22" t="s">
        <v>160</v>
      </c>
    </row>
    <row r="104" spans="2:65" s="1" customFormat="1" ht="27">
      <c r="B104" s="39"/>
      <c r="C104" s="61"/>
      <c r="D104" s="203" t="s">
        <v>142</v>
      </c>
      <c r="E104" s="61"/>
      <c r="F104" s="204" t="s">
        <v>161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142</v>
      </c>
      <c r="AU104" s="22" t="s">
        <v>84</v>
      </c>
    </row>
    <row r="105" spans="2:65" s="11" customFormat="1" ht="13.5">
      <c r="B105" s="206"/>
      <c r="C105" s="207"/>
      <c r="D105" s="208" t="s">
        <v>144</v>
      </c>
      <c r="E105" s="209" t="s">
        <v>22</v>
      </c>
      <c r="F105" s="210" t="s">
        <v>162</v>
      </c>
      <c r="G105" s="207"/>
      <c r="H105" s="211">
        <v>74.103999999999999</v>
      </c>
      <c r="I105" s="212"/>
      <c r="J105" s="207"/>
      <c r="K105" s="207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144</v>
      </c>
      <c r="AU105" s="217" t="s">
        <v>84</v>
      </c>
      <c r="AV105" s="11" t="s">
        <v>84</v>
      </c>
      <c r="AW105" s="11" t="s">
        <v>39</v>
      </c>
      <c r="AX105" s="11" t="s">
        <v>24</v>
      </c>
      <c r="AY105" s="217" t="s">
        <v>133</v>
      </c>
    </row>
    <row r="106" spans="2:65" s="1" customFormat="1" ht="31.5" customHeight="1">
      <c r="B106" s="39"/>
      <c r="C106" s="191" t="s">
        <v>163</v>
      </c>
      <c r="D106" s="191" t="s">
        <v>135</v>
      </c>
      <c r="E106" s="192" t="s">
        <v>164</v>
      </c>
      <c r="F106" s="193" t="s">
        <v>165</v>
      </c>
      <c r="G106" s="194" t="s">
        <v>159</v>
      </c>
      <c r="H106" s="195">
        <v>139.72</v>
      </c>
      <c r="I106" s="196"/>
      <c r="J106" s="197">
        <f>ROUND(I106*H106,2)</f>
        <v>0</v>
      </c>
      <c r="K106" s="193" t="s">
        <v>139</v>
      </c>
      <c r="L106" s="59"/>
      <c r="M106" s="198" t="s">
        <v>22</v>
      </c>
      <c r="N106" s="199" t="s">
        <v>46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140</v>
      </c>
      <c r="AT106" s="22" t="s">
        <v>135</v>
      </c>
      <c r="AU106" s="22" t="s">
        <v>84</v>
      </c>
      <c r="AY106" s="22" t="s">
        <v>133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24</v>
      </c>
      <c r="BK106" s="202">
        <f>ROUND(I106*H106,2)</f>
        <v>0</v>
      </c>
      <c r="BL106" s="22" t="s">
        <v>140</v>
      </c>
      <c r="BM106" s="22" t="s">
        <v>166</v>
      </c>
    </row>
    <row r="107" spans="2:65" s="1" customFormat="1" ht="27">
      <c r="B107" s="39"/>
      <c r="C107" s="61"/>
      <c r="D107" s="203" t="s">
        <v>142</v>
      </c>
      <c r="E107" s="61"/>
      <c r="F107" s="204" t="s">
        <v>167</v>
      </c>
      <c r="G107" s="61"/>
      <c r="H107" s="61"/>
      <c r="I107" s="161"/>
      <c r="J107" s="61"/>
      <c r="K107" s="61"/>
      <c r="L107" s="59"/>
      <c r="M107" s="205"/>
      <c r="N107" s="40"/>
      <c r="O107" s="40"/>
      <c r="P107" s="40"/>
      <c r="Q107" s="40"/>
      <c r="R107" s="40"/>
      <c r="S107" s="40"/>
      <c r="T107" s="76"/>
      <c r="AT107" s="22" t="s">
        <v>142</v>
      </c>
      <c r="AU107" s="22" t="s">
        <v>84</v>
      </c>
    </row>
    <row r="108" spans="2:65" s="11" customFormat="1" ht="13.5">
      <c r="B108" s="206"/>
      <c r="C108" s="207"/>
      <c r="D108" s="203" t="s">
        <v>144</v>
      </c>
      <c r="E108" s="218" t="s">
        <v>22</v>
      </c>
      <c r="F108" s="219" t="s">
        <v>168</v>
      </c>
      <c r="G108" s="207"/>
      <c r="H108" s="220">
        <v>43.89</v>
      </c>
      <c r="I108" s="212"/>
      <c r="J108" s="207"/>
      <c r="K108" s="207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144</v>
      </c>
      <c r="AU108" s="217" t="s">
        <v>84</v>
      </c>
      <c r="AV108" s="11" t="s">
        <v>84</v>
      </c>
      <c r="AW108" s="11" t="s">
        <v>39</v>
      </c>
      <c r="AX108" s="11" t="s">
        <v>75</v>
      </c>
      <c r="AY108" s="217" t="s">
        <v>133</v>
      </c>
    </row>
    <row r="109" spans="2:65" s="11" customFormat="1" ht="13.5">
      <c r="B109" s="206"/>
      <c r="C109" s="207"/>
      <c r="D109" s="203" t="s">
        <v>144</v>
      </c>
      <c r="E109" s="218" t="s">
        <v>22</v>
      </c>
      <c r="F109" s="219" t="s">
        <v>169</v>
      </c>
      <c r="G109" s="207"/>
      <c r="H109" s="220">
        <v>95.83</v>
      </c>
      <c r="I109" s="212"/>
      <c r="J109" s="207"/>
      <c r="K109" s="207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144</v>
      </c>
      <c r="AU109" s="217" t="s">
        <v>84</v>
      </c>
      <c r="AV109" s="11" t="s">
        <v>84</v>
      </c>
      <c r="AW109" s="11" t="s">
        <v>39</v>
      </c>
      <c r="AX109" s="11" t="s">
        <v>75</v>
      </c>
      <c r="AY109" s="217" t="s">
        <v>133</v>
      </c>
    </row>
    <row r="110" spans="2:65" s="12" customFormat="1" ht="13.5">
      <c r="B110" s="221"/>
      <c r="C110" s="222"/>
      <c r="D110" s="208" t="s">
        <v>144</v>
      </c>
      <c r="E110" s="223" t="s">
        <v>22</v>
      </c>
      <c r="F110" s="224" t="s">
        <v>170</v>
      </c>
      <c r="G110" s="222"/>
      <c r="H110" s="225">
        <v>139.72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144</v>
      </c>
      <c r="AU110" s="231" t="s">
        <v>84</v>
      </c>
      <c r="AV110" s="12" t="s">
        <v>140</v>
      </c>
      <c r="AW110" s="12" t="s">
        <v>39</v>
      </c>
      <c r="AX110" s="12" t="s">
        <v>24</v>
      </c>
      <c r="AY110" s="231" t="s">
        <v>133</v>
      </c>
    </row>
    <row r="111" spans="2:65" s="1" customFormat="1" ht="44.25" customHeight="1">
      <c r="B111" s="39"/>
      <c r="C111" s="191" t="s">
        <v>171</v>
      </c>
      <c r="D111" s="191" t="s">
        <v>135</v>
      </c>
      <c r="E111" s="192" t="s">
        <v>172</v>
      </c>
      <c r="F111" s="193" t="s">
        <v>173</v>
      </c>
      <c r="G111" s="194" t="s">
        <v>159</v>
      </c>
      <c r="H111" s="195">
        <v>234.32400000000001</v>
      </c>
      <c r="I111" s="196"/>
      <c r="J111" s="197">
        <f>ROUND(I111*H111,2)</f>
        <v>0</v>
      </c>
      <c r="K111" s="193" t="s">
        <v>139</v>
      </c>
      <c r="L111" s="59"/>
      <c r="M111" s="198" t="s">
        <v>22</v>
      </c>
      <c r="N111" s="199" t="s">
        <v>46</v>
      </c>
      <c r="O111" s="40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2" t="s">
        <v>140</v>
      </c>
      <c r="AT111" s="22" t="s">
        <v>135</v>
      </c>
      <c r="AU111" s="22" t="s">
        <v>84</v>
      </c>
      <c r="AY111" s="22" t="s">
        <v>133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140</v>
      </c>
      <c r="BM111" s="22" t="s">
        <v>174</v>
      </c>
    </row>
    <row r="112" spans="2:65" s="1" customFormat="1" ht="27">
      <c r="B112" s="39"/>
      <c r="C112" s="61"/>
      <c r="D112" s="203" t="s">
        <v>142</v>
      </c>
      <c r="E112" s="61"/>
      <c r="F112" s="204" t="s">
        <v>175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142</v>
      </c>
      <c r="AU112" s="22" t="s">
        <v>84</v>
      </c>
    </row>
    <row r="113" spans="2:65" s="11" customFormat="1" ht="13.5">
      <c r="B113" s="206"/>
      <c r="C113" s="207"/>
      <c r="D113" s="203" t="s">
        <v>144</v>
      </c>
      <c r="E113" s="218" t="s">
        <v>22</v>
      </c>
      <c r="F113" s="219" t="s">
        <v>176</v>
      </c>
      <c r="G113" s="207"/>
      <c r="H113" s="220">
        <v>139.72</v>
      </c>
      <c r="I113" s="212"/>
      <c r="J113" s="207"/>
      <c r="K113" s="207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144</v>
      </c>
      <c r="AU113" s="217" t="s">
        <v>84</v>
      </c>
      <c r="AV113" s="11" t="s">
        <v>84</v>
      </c>
      <c r="AW113" s="11" t="s">
        <v>39</v>
      </c>
      <c r="AX113" s="11" t="s">
        <v>75</v>
      </c>
      <c r="AY113" s="217" t="s">
        <v>133</v>
      </c>
    </row>
    <row r="114" spans="2:65" s="11" customFormat="1" ht="27">
      <c r="B114" s="206"/>
      <c r="C114" s="207"/>
      <c r="D114" s="203" t="s">
        <v>144</v>
      </c>
      <c r="E114" s="218" t="s">
        <v>22</v>
      </c>
      <c r="F114" s="219" t="s">
        <v>177</v>
      </c>
      <c r="G114" s="207"/>
      <c r="H114" s="220">
        <v>74.103999999999999</v>
      </c>
      <c r="I114" s="212"/>
      <c r="J114" s="207"/>
      <c r="K114" s="207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144</v>
      </c>
      <c r="AU114" s="217" t="s">
        <v>84</v>
      </c>
      <c r="AV114" s="11" t="s">
        <v>84</v>
      </c>
      <c r="AW114" s="11" t="s">
        <v>39</v>
      </c>
      <c r="AX114" s="11" t="s">
        <v>75</v>
      </c>
      <c r="AY114" s="217" t="s">
        <v>133</v>
      </c>
    </row>
    <row r="115" spans="2:65" s="11" customFormat="1" ht="13.5">
      <c r="B115" s="206"/>
      <c r="C115" s="207"/>
      <c r="D115" s="203" t="s">
        <v>144</v>
      </c>
      <c r="E115" s="218" t="s">
        <v>22</v>
      </c>
      <c r="F115" s="219" t="s">
        <v>178</v>
      </c>
      <c r="G115" s="207"/>
      <c r="H115" s="220">
        <v>20.5</v>
      </c>
      <c r="I115" s="212"/>
      <c r="J115" s="207"/>
      <c r="K115" s="207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144</v>
      </c>
      <c r="AU115" s="217" t="s">
        <v>84</v>
      </c>
      <c r="AV115" s="11" t="s">
        <v>84</v>
      </c>
      <c r="AW115" s="11" t="s">
        <v>39</v>
      </c>
      <c r="AX115" s="11" t="s">
        <v>75</v>
      </c>
      <c r="AY115" s="217" t="s">
        <v>133</v>
      </c>
    </row>
    <row r="116" spans="2:65" s="12" customFormat="1" ht="13.5">
      <c r="B116" s="221"/>
      <c r="C116" s="222"/>
      <c r="D116" s="208" t="s">
        <v>144</v>
      </c>
      <c r="E116" s="223" t="s">
        <v>22</v>
      </c>
      <c r="F116" s="224" t="s">
        <v>170</v>
      </c>
      <c r="G116" s="222"/>
      <c r="H116" s="225">
        <v>234.32400000000001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144</v>
      </c>
      <c r="AU116" s="231" t="s">
        <v>84</v>
      </c>
      <c r="AV116" s="12" t="s">
        <v>140</v>
      </c>
      <c r="AW116" s="12" t="s">
        <v>39</v>
      </c>
      <c r="AX116" s="12" t="s">
        <v>24</v>
      </c>
      <c r="AY116" s="231" t="s">
        <v>133</v>
      </c>
    </row>
    <row r="117" spans="2:65" s="1" customFormat="1" ht="44.25" customHeight="1">
      <c r="B117" s="39"/>
      <c r="C117" s="191" t="s">
        <v>179</v>
      </c>
      <c r="D117" s="191" t="s">
        <v>135</v>
      </c>
      <c r="E117" s="192" t="s">
        <v>180</v>
      </c>
      <c r="F117" s="193" t="s">
        <v>181</v>
      </c>
      <c r="G117" s="194" t="s">
        <v>159</v>
      </c>
      <c r="H117" s="195">
        <v>2343.2399999999998</v>
      </c>
      <c r="I117" s="196"/>
      <c r="J117" s="197">
        <f>ROUND(I117*H117,2)</f>
        <v>0</v>
      </c>
      <c r="K117" s="193" t="s">
        <v>139</v>
      </c>
      <c r="L117" s="59"/>
      <c r="M117" s="198" t="s">
        <v>22</v>
      </c>
      <c r="N117" s="199" t="s">
        <v>46</v>
      </c>
      <c r="O117" s="40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2" t="s">
        <v>140</v>
      </c>
      <c r="AT117" s="22" t="s">
        <v>135</v>
      </c>
      <c r="AU117" s="22" t="s">
        <v>84</v>
      </c>
      <c r="AY117" s="22" t="s">
        <v>133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140</v>
      </c>
      <c r="BM117" s="22" t="s">
        <v>182</v>
      </c>
    </row>
    <row r="118" spans="2:65" s="11" customFormat="1" ht="13.5">
      <c r="B118" s="206"/>
      <c r="C118" s="207"/>
      <c r="D118" s="208" t="s">
        <v>144</v>
      </c>
      <c r="E118" s="209" t="s">
        <v>22</v>
      </c>
      <c r="F118" s="210" t="s">
        <v>183</v>
      </c>
      <c r="G118" s="207"/>
      <c r="H118" s="211">
        <v>2343.2399999999998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144</v>
      </c>
      <c r="AU118" s="217" t="s">
        <v>84</v>
      </c>
      <c r="AV118" s="11" t="s">
        <v>84</v>
      </c>
      <c r="AW118" s="11" t="s">
        <v>39</v>
      </c>
      <c r="AX118" s="11" t="s">
        <v>24</v>
      </c>
      <c r="AY118" s="217" t="s">
        <v>133</v>
      </c>
    </row>
    <row r="119" spans="2:65" s="1" customFormat="1" ht="22.5" customHeight="1">
      <c r="B119" s="39"/>
      <c r="C119" s="191" t="s">
        <v>184</v>
      </c>
      <c r="D119" s="191" t="s">
        <v>135</v>
      </c>
      <c r="E119" s="192" t="s">
        <v>185</v>
      </c>
      <c r="F119" s="193" t="s">
        <v>186</v>
      </c>
      <c r="G119" s="194" t="s">
        <v>187</v>
      </c>
      <c r="H119" s="195">
        <v>296.40699999999998</v>
      </c>
      <c r="I119" s="196"/>
      <c r="J119" s="197">
        <f>ROUND(I119*H119,2)</f>
        <v>0</v>
      </c>
      <c r="K119" s="193" t="s">
        <v>139</v>
      </c>
      <c r="L119" s="59"/>
      <c r="M119" s="198" t="s">
        <v>22</v>
      </c>
      <c r="N119" s="199" t="s">
        <v>46</v>
      </c>
      <c r="O119" s="40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AR119" s="22" t="s">
        <v>140</v>
      </c>
      <c r="AT119" s="22" t="s">
        <v>135</v>
      </c>
      <c r="AU119" s="22" t="s">
        <v>84</v>
      </c>
      <c r="AY119" s="22" t="s">
        <v>133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24</v>
      </c>
      <c r="BK119" s="202">
        <f>ROUND(I119*H119,2)</f>
        <v>0</v>
      </c>
      <c r="BL119" s="22" t="s">
        <v>140</v>
      </c>
      <c r="BM119" s="22" t="s">
        <v>188</v>
      </c>
    </row>
    <row r="120" spans="2:65" s="11" customFormat="1" ht="13.5">
      <c r="B120" s="206"/>
      <c r="C120" s="207"/>
      <c r="D120" s="208" t="s">
        <v>144</v>
      </c>
      <c r="E120" s="209" t="s">
        <v>22</v>
      </c>
      <c r="F120" s="210" t="s">
        <v>189</v>
      </c>
      <c r="G120" s="207"/>
      <c r="H120" s="211">
        <v>296.40699999999998</v>
      </c>
      <c r="I120" s="212"/>
      <c r="J120" s="207"/>
      <c r="K120" s="207"/>
      <c r="L120" s="213"/>
      <c r="M120" s="214"/>
      <c r="N120" s="215"/>
      <c r="O120" s="215"/>
      <c r="P120" s="215"/>
      <c r="Q120" s="215"/>
      <c r="R120" s="215"/>
      <c r="S120" s="215"/>
      <c r="T120" s="216"/>
      <c r="AT120" s="217" t="s">
        <v>144</v>
      </c>
      <c r="AU120" s="217" t="s">
        <v>84</v>
      </c>
      <c r="AV120" s="11" t="s">
        <v>84</v>
      </c>
      <c r="AW120" s="11" t="s">
        <v>39</v>
      </c>
      <c r="AX120" s="11" t="s">
        <v>24</v>
      </c>
      <c r="AY120" s="217" t="s">
        <v>133</v>
      </c>
    </row>
    <row r="121" spans="2:65" s="1" customFormat="1" ht="22.5" customHeight="1">
      <c r="B121" s="39"/>
      <c r="C121" s="191" t="s">
        <v>190</v>
      </c>
      <c r="D121" s="191" t="s">
        <v>135</v>
      </c>
      <c r="E121" s="192" t="s">
        <v>191</v>
      </c>
      <c r="F121" s="193" t="s">
        <v>192</v>
      </c>
      <c r="G121" s="194" t="s">
        <v>187</v>
      </c>
      <c r="H121" s="195">
        <v>137.09200000000001</v>
      </c>
      <c r="I121" s="196"/>
      <c r="J121" s="197">
        <f>ROUND(I121*H121,2)</f>
        <v>0</v>
      </c>
      <c r="K121" s="193" t="s">
        <v>22</v>
      </c>
      <c r="L121" s="59"/>
      <c r="M121" s="198" t="s">
        <v>22</v>
      </c>
      <c r="N121" s="199" t="s">
        <v>46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140</v>
      </c>
      <c r="AT121" s="22" t="s">
        <v>135</v>
      </c>
      <c r="AU121" s="22" t="s">
        <v>84</v>
      </c>
      <c r="AY121" s="22" t="s">
        <v>133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24</v>
      </c>
      <c r="BK121" s="202">
        <f>ROUND(I121*H121,2)</f>
        <v>0</v>
      </c>
      <c r="BL121" s="22" t="s">
        <v>140</v>
      </c>
      <c r="BM121" s="22" t="s">
        <v>193</v>
      </c>
    </row>
    <row r="122" spans="2:65" s="11" customFormat="1" ht="13.5">
      <c r="B122" s="206"/>
      <c r="C122" s="207"/>
      <c r="D122" s="208" t="s">
        <v>144</v>
      </c>
      <c r="E122" s="209" t="s">
        <v>22</v>
      </c>
      <c r="F122" s="210" t="s">
        <v>194</v>
      </c>
      <c r="G122" s="207"/>
      <c r="H122" s="211">
        <v>137.09200000000001</v>
      </c>
      <c r="I122" s="212"/>
      <c r="J122" s="207"/>
      <c r="K122" s="207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144</v>
      </c>
      <c r="AU122" s="217" t="s">
        <v>84</v>
      </c>
      <c r="AV122" s="11" t="s">
        <v>84</v>
      </c>
      <c r="AW122" s="11" t="s">
        <v>39</v>
      </c>
      <c r="AX122" s="11" t="s">
        <v>24</v>
      </c>
      <c r="AY122" s="217" t="s">
        <v>133</v>
      </c>
    </row>
    <row r="123" spans="2:65" s="1" customFormat="1" ht="44.25" customHeight="1">
      <c r="B123" s="39"/>
      <c r="C123" s="191" t="s">
        <v>29</v>
      </c>
      <c r="D123" s="191" t="s">
        <v>135</v>
      </c>
      <c r="E123" s="192" t="s">
        <v>195</v>
      </c>
      <c r="F123" s="193" t="s">
        <v>196</v>
      </c>
      <c r="G123" s="194" t="s">
        <v>159</v>
      </c>
      <c r="H123" s="195">
        <v>74.103999999999999</v>
      </c>
      <c r="I123" s="196"/>
      <c r="J123" s="197">
        <f>ROUND(I123*H123,2)</f>
        <v>0</v>
      </c>
      <c r="K123" s="193" t="s">
        <v>139</v>
      </c>
      <c r="L123" s="59"/>
      <c r="M123" s="198" t="s">
        <v>22</v>
      </c>
      <c r="N123" s="199" t="s">
        <v>46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140</v>
      </c>
      <c r="AT123" s="22" t="s">
        <v>135</v>
      </c>
      <c r="AU123" s="22" t="s">
        <v>84</v>
      </c>
      <c r="AY123" s="22" t="s">
        <v>133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24</v>
      </c>
      <c r="BK123" s="202">
        <f>ROUND(I123*H123,2)</f>
        <v>0</v>
      </c>
      <c r="BL123" s="22" t="s">
        <v>140</v>
      </c>
      <c r="BM123" s="22" t="s">
        <v>197</v>
      </c>
    </row>
    <row r="124" spans="2:65" s="1" customFormat="1" ht="27">
      <c r="B124" s="39"/>
      <c r="C124" s="61"/>
      <c r="D124" s="203" t="s">
        <v>142</v>
      </c>
      <c r="E124" s="61"/>
      <c r="F124" s="204" t="s">
        <v>198</v>
      </c>
      <c r="G124" s="61"/>
      <c r="H124" s="61"/>
      <c r="I124" s="161"/>
      <c r="J124" s="61"/>
      <c r="K124" s="61"/>
      <c r="L124" s="59"/>
      <c r="M124" s="205"/>
      <c r="N124" s="40"/>
      <c r="O124" s="40"/>
      <c r="P124" s="40"/>
      <c r="Q124" s="40"/>
      <c r="R124" s="40"/>
      <c r="S124" s="40"/>
      <c r="T124" s="76"/>
      <c r="AT124" s="22" t="s">
        <v>142</v>
      </c>
      <c r="AU124" s="22" t="s">
        <v>84</v>
      </c>
    </row>
    <row r="125" spans="2:65" s="11" customFormat="1" ht="13.5">
      <c r="B125" s="206"/>
      <c r="C125" s="207"/>
      <c r="D125" s="203" t="s">
        <v>144</v>
      </c>
      <c r="E125" s="218" t="s">
        <v>22</v>
      </c>
      <c r="F125" s="219" t="s">
        <v>199</v>
      </c>
      <c r="G125" s="207"/>
      <c r="H125" s="220">
        <v>74.103999999999999</v>
      </c>
      <c r="I125" s="212"/>
      <c r="J125" s="207"/>
      <c r="K125" s="207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144</v>
      </c>
      <c r="AU125" s="217" t="s">
        <v>84</v>
      </c>
      <c r="AV125" s="11" t="s">
        <v>84</v>
      </c>
      <c r="AW125" s="11" t="s">
        <v>39</v>
      </c>
      <c r="AX125" s="11" t="s">
        <v>24</v>
      </c>
      <c r="AY125" s="217" t="s">
        <v>133</v>
      </c>
    </row>
    <row r="126" spans="2:65" s="10" customFormat="1" ht="29.85" customHeight="1">
      <c r="B126" s="174"/>
      <c r="C126" s="175"/>
      <c r="D126" s="188" t="s">
        <v>74</v>
      </c>
      <c r="E126" s="189" t="s">
        <v>84</v>
      </c>
      <c r="F126" s="189" t="s">
        <v>200</v>
      </c>
      <c r="G126" s="175"/>
      <c r="H126" s="175"/>
      <c r="I126" s="178"/>
      <c r="J126" s="190">
        <f>BK126</f>
        <v>0</v>
      </c>
      <c r="K126" s="175"/>
      <c r="L126" s="180"/>
      <c r="M126" s="181"/>
      <c r="N126" s="182"/>
      <c r="O126" s="182"/>
      <c r="P126" s="183">
        <f>SUM(P127:P153)</f>
        <v>0</v>
      </c>
      <c r="Q126" s="182"/>
      <c r="R126" s="183">
        <f>SUM(R127:R153)</f>
        <v>49.942368000000002</v>
      </c>
      <c r="S126" s="182"/>
      <c r="T126" s="184">
        <f>SUM(T127:T153)</f>
        <v>0</v>
      </c>
      <c r="AR126" s="185" t="s">
        <v>24</v>
      </c>
      <c r="AT126" s="186" t="s">
        <v>74</v>
      </c>
      <c r="AU126" s="186" t="s">
        <v>24</v>
      </c>
      <c r="AY126" s="185" t="s">
        <v>133</v>
      </c>
      <c r="BK126" s="187">
        <f>SUM(BK127:BK153)</f>
        <v>0</v>
      </c>
    </row>
    <row r="127" spans="2:65" s="1" customFormat="1" ht="44.25" customHeight="1">
      <c r="B127" s="39"/>
      <c r="C127" s="191" t="s">
        <v>201</v>
      </c>
      <c r="D127" s="191" t="s">
        <v>135</v>
      </c>
      <c r="E127" s="192" t="s">
        <v>202</v>
      </c>
      <c r="F127" s="193" t="s">
        <v>203</v>
      </c>
      <c r="G127" s="194" t="s">
        <v>204</v>
      </c>
      <c r="H127" s="195">
        <v>15.6</v>
      </c>
      <c r="I127" s="196"/>
      <c r="J127" s="197">
        <f>ROUND(I127*H127,2)</f>
        <v>0</v>
      </c>
      <c r="K127" s="193" t="s">
        <v>139</v>
      </c>
      <c r="L127" s="59"/>
      <c r="M127" s="198" t="s">
        <v>22</v>
      </c>
      <c r="N127" s="199" t="s">
        <v>46</v>
      </c>
      <c r="O127" s="40"/>
      <c r="P127" s="200">
        <f>O127*H127</f>
        <v>0</v>
      </c>
      <c r="Q127" s="200">
        <v>0.23058000000000001</v>
      </c>
      <c r="R127" s="200">
        <f>Q127*H127</f>
        <v>3.597048</v>
      </c>
      <c r="S127" s="200">
        <v>0</v>
      </c>
      <c r="T127" s="201">
        <f>S127*H127</f>
        <v>0</v>
      </c>
      <c r="AR127" s="22" t="s">
        <v>140</v>
      </c>
      <c r="AT127" s="22" t="s">
        <v>135</v>
      </c>
      <c r="AU127" s="22" t="s">
        <v>84</v>
      </c>
      <c r="AY127" s="22" t="s">
        <v>133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24</v>
      </c>
      <c r="BK127" s="202">
        <f>ROUND(I127*H127,2)</f>
        <v>0</v>
      </c>
      <c r="BL127" s="22" t="s">
        <v>140</v>
      </c>
      <c r="BM127" s="22" t="s">
        <v>205</v>
      </c>
    </row>
    <row r="128" spans="2:65" s="1" customFormat="1" ht="27">
      <c r="B128" s="39"/>
      <c r="C128" s="61"/>
      <c r="D128" s="203" t="s">
        <v>142</v>
      </c>
      <c r="E128" s="61"/>
      <c r="F128" s="204" t="s">
        <v>206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142</v>
      </c>
      <c r="AU128" s="22" t="s">
        <v>84</v>
      </c>
    </row>
    <row r="129" spans="2:65" s="11" customFormat="1" ht="13.5">
      <c r="B129" s="206"/>
      <c r="C129" s="207"/>
      <c r="D129" s="208" t="s">
        <v>144</v>
      </c>
      <c r="E129" s="209" t="s">
        <v>22</v>
      </c>
      <c r="F129" s="210" t="s">
        <v>207</v>
      </c>
      <c r="G129" s="207"/>
      <c r="H129" s="211">
        <v>15.6</v>
      </c>
      <c r="I129" s="212"/>
      <c r="J129" s="207"/>
      <c r="K129" s="207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144</v>
      </c>
      <c r="AU129" s="217" t="s">
        <v>84</v>
      </c>
      <c r="AV129" s="11" t="s">
        <v>84</v>
      </c>
      <c r="AW129" s="11" t="s">
        <v>39</v>
      </c>
      <c r="AX129" s="11" t="s">
        <v>24</v>
      </c>
      <c r="AY129" s="217" t="s">
        <v>133</v>
      </c>
    </row>
    <row r="130" spans="2:65" s="1" customFormat="1" ht="22.5" customHeight="1">
      <c r="B130" s="39"/>
      <c r="C130" s="191" t="s">
        <v>208</v>
      </c>
      <c r="D130" s="191" t="s">
        <v>135</v>
      </c>
      <c r="E130" s="192" t="s">
        <v>209</v>
      </c>
      <c r="F130" s="193" t="s">
        <v>210</v>
      </c>
      <c r="G130" s="194" t="s">
        <v>204</v>
      </c>
      <c r="H130" s="195">
        <v>3.2</v>
      </c>
      <c r="I130" s="196"/>
      <c r="J130" s="197">
        <f>ROUND(I130*H130,2)</f>
        <v>0</v>
      </c>
      <c r="K130" s="193" t="s">
        <v>139</v>
      </c>
      <c r="L130" s="59"/>
      <c r="M130" s="198" t="s">
        <v>22</v>
      </c>
      <c r="N130" s="199" t="s">
        <v>46</v>
      </c>
      <c r="O130" s="40"/>
      <c r="P130" s="200">
        <f>O130*H130</f>
        <v>0</v>
      </c>
      <c r="Q130" s="200">
        <v>2.2000000000000001E-4</v>
      </c>
      <c r="R130" s="200">
        <f>Q130*H130</f>
        <v>7.0400000000000009E-4</v>
      </c>
      <c r="S130" s="200">
        <v>0</v>
      </c>
      <c r="T130" s="201">
        <f>S130*H130</f>
        <v>0</v>
      </c>
      <c r="AR130" s="22" t="s">
        <v>140</v>
      </c>
      <c r="AT130" s="22" t="s">
        <v>135</v>
      </c>
      <c r="AU130" s="22" t="s">
        <v>84</v>
      </c>
      <c r="AY130" s="22" t="s">
        <v>133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24</v>
      </c>
      <c r="BK130" s="202">
        <f>ROUND(I130*H130,2)</f>
        <v>0</v>
      </c>
      <c r="BL130" s="22" t="s">
        <v>140</v>
      </c>
      <c r="BM130" s="22" t="s">
        <v>211</v>
      </c>
    </row>
    <row r="131" spans="2:65" s="11" customFormat="1" ht="13.5">
      <c r="B131" s="206"/>
      <c r="C131" s="207"/>
      <c r="D131" s="208" t="s">
        <v>144</v>
      </c>
      <c r="E131" s="209" t="s">
        <v>22</v>
      </c>
      <c r="F131" s="210" t="s">
        <v>212</v>
      </c>
      <c r="G131" s="207"/>
      <c r="H131" s="211">
        <v>3.2</v>
      </c>
      <c r="I131" s="212"/>
      <c r="J131" s="207"/>
      <c r="K131" s="207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144</v>
      </c>
      <c r="AU131" s="217" t="s">
        <v>84</v>
      </c>
      <c r="AV131" s="11" t="s">
        <v>84</v>
      </c>
      <c r="AW131" s="11" t="s">
        <v>39</v>
      </c>
      <c r="AX131" s="11" t="s">
        <v>24</v>
      </c>
      <c r="AY131" s="217" t="s">
        <v>133</v>
      </c>
    </row>
    <row r="132" spans="2:65" s="1" customFormat="1" ht="22.5" customHeight="1">
      <c r="B132" s="39"/>
      <c r="C132" s="191" t="s">
        <v>213</v>
      </c>
      <c r="D132" s="191" t="s">
        <v>135</v>
      </c>
      <c r="E132" s="192" t="s">
        <v>214</v>
      </c>
      <c r="F132" s="193" t="s">
        <v>215</v>
      </c>
      <c r="G132" s="194" t="s">
        <v>204</v>
      </c>
      <c r="H132" s="195">
        <v>15.6</v>
      </c>
      <c r="I132" s="196"/>
      <c r="J132" s="197">
        <f>ROUND(I132*H132,2)</f>
        <v>0</v>
      </c>
      <c r="K132" s="193" t="s">
        <v>139</v>
      </c>
      <c r="L132" s="59"/>
      <c r="M132" s="198" t="s">
        <v>22</v>
      </c>
      <c r="N132" s="199" t="s">
        <v>46</v>
      </c>
      <c r="O132" s="40"/>
      <c r="P132" s="200">
        <f>O132*H132</f>
        <v>0</v>
      </c>
      <c r="Q132" s="200">
        <v>1.6000000000000001E-4</v>
      </c>
      <c r="R132" s="200">
        <f>Q132*H132</f>
        <v>2.496E-3</v>
      </c>
      <c r="S132" s="200">
        <v>0</v>
      </c>
      <c r="T132" s="201">
        <f>S132*H132</f>
        <v>0</v>
      </c>
      <c r="AR132" s="22" t="s">
        <v>140</v>
      </c>
      <c r="AT132" s="22" t="s">
        <v>135</v>
      </c>
      <c r="AU132" s="22" t="s">
        <v>84</v>
      </c>
      <c r="AY132" s="22" t="s">
        <v>133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24</v>
      </c>
      <c r="BK132" s="202">
        <f>ROUND(I132*H132,2)</f>
        <v>0</v>
      </c>
      <c r="BL132" s="22" t="s">
        <v>140</v>
      </c>
      <c r="BM132" s="22" t="s">
        <v>216</v>
      </c>
    </row>
    <row r="133" spans="2:65" s="1" customFormat="1" ht="40.5">
      <c r="B133" s="39"/>
      <c r="C133" s="61"/>
      <c r="D133" s="208" t="s">
        <v>142</v>
      </c>
      <c r="E133" s="61"/>
      <c r="F133" s="232" t="s">
        <v>217</v>
      </c>
      <c r="G133" s="61"/>
      <c r="H133" s="61"/>
      <c r="I133" s="161"/>
      <c r="J133" s="61"/>
      <c r="K133" s="61"/>
      <c r="L133" s="59"/>
      <c r="M133" s="205"/>
      <c r="N133" s="40"/>
      <c r="O133" s="40"/>
      <c r="P133" s="40"/>
      <c r="Q133" s="40"/>
      <c r="R133" s="40"/>
      <c r="S133" s="40"/>
      <c r="T133" s="76"/>
      <c r="AT133" s="22" t="s">
        <v>142</v>
      </c>
      <c r="AU133" s="22" t="s">
        <v>84</v>
      </c>
    </row>
    <row r="134" spans="2:65" s="1" customFormat="1" ht="31.5" customHeight="1">
      <c r="B134" s="39"/>
      <c r="C134" s="191" t="s">
        <v>218</v>
      </c>
      <c r="D134" s="191" t="s">
        <v>135</v>
      </c>
      <c r="E134" s="192" t="s">
        <v>219</v>
      </c>
      <c r="F134" s="193" t="s">
        <v>220</v>
      </c>
      <c r="G134" s="194" t="s">
        <v>204</v>
      </c>
      <c r="H134" s="195">
        <v>198</v>
      </c>
      <c r="I134" s="196"/>
      <c r="J134" s="197">
        <f>ROUND(I134*H134,2)</f>
        <v>0</v>
      </c>
      <c r="K134" s="193" t="s">
        <v>221</v>
      </c>
      <c r="L134" s="59"/>
      <c r="M134" s="198" t="s">
        <v>22</v>
      </c>
      <c r="N134" s="199" t="s">
        <v>46</v>
      </c>
      <c r="O134" s="40"/>
      <c r="P134" s="200">
        <f>O134*H134</f>
        <v>0</v>
      </c>
      <c r="Q134" s="200">
        <v>3.2000000000000003E-4</v>
      </c>
      <c r="R134" s="200">
        <f>Q134*H134</f>
        <v>6.336E-2</v>
      </c>
      <c r="S134" s="200">
        <v>0</v>
      </c>
      <c r="T134" s="201">
        <f>S134*H134</f>
        <v>0</v>
      </c>
      <c r="AR134" s="22" t="s">
        <v>140</v>
      </c>
      <c r="AT134" s="22" t="s">
        <v>135</v>
      </c>
      <c r="AU134" s="22" t="s">
        <v>84</v>
      </c>
      <c r="AY134" s="22" t="s">
        <v>133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24</v>
      </c>
      <c r="BK134" s="202">
        <f>ROUND(I134*H134,2)</f>
        <v>0</v>
      </c>
      <c r="BL134" s="22" t="s">
        <v>140</v>
      </c>
      <c r="BM134" s="22" t="s">
        <v>222</v>
      </c>
    </row>
    <row r="135" spans="2:65" s="1" customFormat="1" ht="31.5" customHeight="1">
      <c r="B135" s="39"/>
      <c r="C135" s="191" t="s">
        <v>10</v>
      </c>
      <c r="D135" s="191" t="s">
        <v>135</v>
      </c>
      <c r="E135" s="192" t="s">
        <v>223</v>
      </c>
      <c r="F135" s="193" t="s">
        <v>224</v>
      </c>
      <c r="G135" s="194" t="s">
        <v>154</v>
      </c>
      <c r="H135" s="195">
        <v>44</v>
      </c>
      <c r="I135" s="196"/>
      <c r="J135" s="197">
        <f>ROUND(I135*H135,2)</f>
        <v>0</v>
      </c>
      <c r="K135" s="193" t="s">
        <v>139</v>
      </c>
      <c r="L135" s="59"/>
      <c r="M135" s="198" t="s">
        <v>22</v>
      </c>
      <c r="N135" s="199" t="s">
        <v>46</v>
      </c>
      <c r="O135" s="40"/>
      <c r="P135" s="200">
        <f>O135*H135</f>
        <v>0</v>
      </c>
      <c r="Q135" s="200">
        <v>1.2999999999999999E-4</v>
      </c>
      <c r="R135" s="200">
        <f>Q135*H135</f>
        <v>5.7199999999999994E-3</v>
      </c>
      <c r="S135" s="200">
        <v>0</v>
      </c>
      <c r="T135" s="201">
        <f>S135*H135</f>
        <v>0</v>
      </c>
      <c r="AR135" s="22" t="s">
        <v>140</v>
      </c>
      <c r="AT135" s="22" t="s">
        <v>135</v>
      </c>
      <c r="AU135" s="22" t="s">
        <v>84</v>
      </c>
      <c r="AY135" s="22" t="s">
        <v>133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24</v>
      </c>
      <c r="BK135" s="202">
        <f>ROUND(I135*H135,2)</f>
        <v>0</v>
      </c>
      <c r="BL135" s="22" t="s">
        <v>140</v>
      </c>
      <c r="BM135" s="22" t="s">
        <v>225</v>
      </c>
    </row>
    <row r="136" spans="2:65" s="1" customFormat="1" ht="27">
      <c r="B136" s="39"/>
      <c r="C136" s="61"/>
      <c r="D136" s="203" t="s">
        <v>142</v>
      </c>
      <c r="E136" s="61"/>
      <c r="F136" s="204" t="s">
        <v>226</v>
      </c>
      <c r="G136" s="61"/>
      <c r="H136" s="61"/>
      <c r="I136" s="161"/>
      <c r="J136" s="61"/>
      <c r="K136" s="61"/>
      <c r="L136" s="59"/>
      <c r="M136" s="205"/>
      <c r="N136" s="40"/>
      <c r="O136" s="40"/>
      <c r="P136" s="40"/>
      <c r="Q136" s="40"/>
      <c r="R136" s="40"/>
      <c r="S136" s="40"/>
      <c r="T136" s="76"/>
      <c r="AT136" s="22" t="s">
        <v>142</v>
      </c>
      <c r="AU136" s="22" t="s">
        <v>84</v>
      </c>
    </row>
    <row r="137" spans="2:65" s="11" customFormat="1" ht="13.5">
      <c r="B137" s="206"/>
      <c r="C137" s="207"/>
      <c r="D137" s="208" t="s">
        <v>144</v>
      </c>
      <c r="E137" s="209" t="s">
        <v>22</v>
      </c>
      <c r="F137" s="210" t="s">
        <v>227</v>
      </c>
      <c r="G137" s="207"/>
      <c r="H137" s="211">
        <v>44</v>
      </c>
      <c r="I137" s="212"/>
      <c r="J137" s="207"/>
      <c r="K137" s="207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144</v>
      </c>
      <c r="AU137" s="217" t="s">
        <v>84</v>
      </c>
      <c r="AV137" s="11" t="s">
        <v>84</v>
      </c>
      <c r="AW137" s="11" t="s">
        <v>39</v>
      </c>
      <c r="AX137" s="11" t="s">
        <v>24</v>
      </c>
      <c r="AY137" s="217" t="s">
        <v>133</v>
      </c>
    </row>
    <row r="138" spans="2:65" s="1" customFormat="1" ht="22.5" customHeight="1">
      <c r="B138" s="39"/>
      <c r="C138" s="233" t="s">
        <v>228</v>
      </c>
      <c r="D138" s="233" t="s">
        <v>229</v>
      </c>
      <c r="E138" s="234" t="s">
        <v>230</v>
      </c>
      <c r="F138" s="235" t="s">
        <v>231</v>
      </c>
      <c r="G138" s="236" t="s">
        <v>187</v>
      </c>
      <c r="H138" s="237">
        <v>26.553000000000001</v>
      </c>
      <c r="I138" s="238"/>
      <c r="J138" s="239">
        <f>ROUND(I138*H138,2)</f>
        <v>0</v>
      </c>
      <c r="K138" s="235" t="s">
        <v>139</v>
      </c>
      <c r="L138" s="240"/>
      <c r="M138" s="241" t="s">
        <v>22</v>
      </c>
      <c r="N138" s="242" t="s">
        <v>46</v>
      </c>
      <c r="O138" s="40"/>
      <c r="P138" s="200">
        <f>O138*H138</f>
        <v>0</v>
      </c>
      <c r="Q138" s="200">
        <v>1</v>
      </c>
      <c r="R138" s="200">
        <f>Q138*H138</f>
        <v>26.553000000000001</v>
      </c>
      <c r="S138" s="200">
        <v>0</v>
      </c>
      <c r="T138" s="201">
        <f>S138*H138</f>
        <v>0</v>
      </c>
      <c r="AR138" s="22" t="s">
        <v>184</v>
      </c>
      <c r="AT138" s="22" t="s">
        <v>229</v>
      </c>
      <c r="AU138" s="22" t="s">
        <v>84</v>
      </c>
      <c r="AY138" s="22" t="s">
        <v>133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24</v>
      </c>
      <c r="BK138" s="202">
        <f>ROUND(I138*H138,2)</f>
        <v>0</v>
      </c>
      <c r="BL138" s="22" t="s">
        <v>140</v>
      </c>
      <c r="BM138" s="22" t="s">
        <v>232</v>
      </c>
    </row>
    <row r="139" spans="2:65" s="11" customFormat="1" ht="27">
      <c r="B139" s="206"/>
      <c r="C139" s="207"/>
      <c r="D139" s="208" t="s">
        <v>144</v>
      </c>
      <c r="E139" s="209" t="s">
        <v>22</v>
      </c>
      <c r="F139" s="210" t="s">
        <v>233</v>
      </c>
      <c r="G139" s="207"/>
      <c r="H139" s="211">
        <v>26.553000000000001</v>
      </c>
      <c r="I139" s="212"/>
      <c r="J139" s="207"/>
      <c r="K139" s="207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144</v>
      </c>
      <c r="AU139" s="217" t="s">
        <v>84</v>
      </c>
      <c r="AV139" s="11" t="s">
        <v>84</v>
      </c>
      <c r="AW139" s="11" t="s">
        <v>39</v>
      </c>
      <c r="AX139" s="11" t="s">
        <v>24</v>
      </c>
      <c r="AY139" s="217" t="s">
        <v>133</v>
      </c>
    </row>
    <row r="140" spans="2:65" s="1" customFormat="1" ht="31.5" customHeight="1">
      <c r="B140" s="39"/>
      <c r="C140" s="191" t="s">
        <v>234</v>
      </c>
      <c r="D140" s="191" t="s">
        <v>135</v>
      </c>
      <c r="E140" s="192" t="s">
        <v>235</v>
      </c>
      <c r="F140" s="193" t="s">
        <v>236</v>
      </c>
      <c r="G140" s="194" t="s">
        <v>154</v>
      </c>
      <c r="H140" s="195">
        <v>10</v>
      </c>
      <c r="I140" s="196"/>
      <c r="J140" s="197">
        <f>ROUND(I140*H140,2)</f>
        <v>0</v>
      </c>
      <c r="K140" s="193" t="s">
        <v>221</v>
      </c>
      <c r="L140" s="59"/>
      <c r="M140" s="198" t="s">
        <v>22</v>
      </c>
      <c r="N140" s="199" t="s">
        <v>46</v>
      </c>
      <c r="O140" s="40"/>
      <c r="P140" s="200">
        <f>O140*H140</f>
        <v>0</v>
      </c>
      <c r="Q140" s="200">
        <v>1.6000000000000001E-4</v>
      </c>
      <c r="R140" s="200">
        <f>Q140*H140</f>
        <v>1.6000000000000001E-3</v>
      </c>
      <c r="S140" s="200">
        <v>0</v>
      </c>
      <c r="T140" s="201">
        <f>S140*H140</f>
        <v>0</v>
      </c>
      <c r="AR140" s="22" t="s">
        <v>140</v>
      </c>
      <c r="AT140" s="22" t="s">
        <v>135</v>
      </c>
      <c r="AU140" s="22" t="s">
        <v>84</v>
      </c>
      <c r="AY140" s="22" t="s">
        <v>133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24</v>
      </c>
      <c r="BK140" s="202">
        <f>ROUND(I140*H140,2)</f>
        <v>0</v>
      </c>
      <c r="BL140" s="22" t="s">
        <v>140</v>
      </c>
      <c r="BM140" s="22" t="s">
        <v>237</v>
      </c>
    </row>
    <row r="141" spans="2:65" s="11" customFormat="1" ht="13.5">
      <c r="B141" s="206"/>
      <c r="C141" s="207"/>
      <c r="D141" s="208" t="s">
        <v>144</v>
      </c>
      <c r="E141" s="209" t="s">
        <v>22</v>
      </c>
      <c r="F141" s="210" t="s">
        <v>238</v>
      </c>
      <c r="G141" s="207"/>
      <c r="H141" s="211">
        <v>10</v>
      </c>
      <c r="I141" s="212"/>
      <c r="J141" s="207"/>
      <c r="K141" s="207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144</v>
      </c>
      <c r="AU141" s="217" t="s">
        <v>84</v>
      </c>
      <c r="AV141" s="11" t="s">
        <v>84</v>
      </c>
      <c r="AW141" s="11" t="s">
        <v>39</v>
      </c>
      <c r="AX141" s="11" t="s">
        <v>24</v>
      </c>
      <c r="AY141" s="217" t="s">
        <v>133</v>
      </c>
    </row>
    <row r="142" spans="2:65" s="1" customFormat="1" ht="22.5" customHeight="1">
      <c r="B142" s="39"/>
      <c r="C142" s="233" t="s">
        <v>239</v>
      </c>
      <c r="D142" s="233" t="s">
        <v>229</v>
      </c>
      <c r="E142" s="234" t="s">
        <v>240</v>
      </c>
      <c r="F142" s="235" t="s">
        <v>241</v>
      </c>
      <c r="G142" s="236" t="s">
        <v>187</v>
      </c>
      <c r="H142" s="237">
        <v>2.0630000000000002</v>
      </c>
      <c r="I142" s="238"/>
      <c r="J142" s="239">
        <f>ROUND(I142*H142,2)</f>
        <v>0</v>
      </c>
      <c r="K142" s="235" t="s">
        <v>22</v>
      </c>
      <c r="L142" s="240"/>
      <c r="M142" s="241" t="s">
        <v>22</v>
      </c>
      <c r="N142" s="242" t="s">
        <v>46</v>
      </c>
      <c r="O142" s="40"/>
      <c r="P142" s="200">
        <f>O142*H142</f>
        <v>0</v>
      </c>
      <c r="Q142" s="200">
        <v>1</v>
      </c>
      <c r="R142" s="200">
        <f>Q142*H142</f>
        <v>2.0630000000000002</v>
      </c>
      <c r="S142" s="200">
        <v>0</v>
      </c>
      <c r="T142" s="201">
        <f>S142*H142</f>
        <v>0</v>
      </c>
      <c r="AR142" s="22" t="s">
        <v>184</v>
      </c>
      <c r="AT142" s="22" t="s">
        <v>229</v>
      </c>
      <c r="AU142" s="22" t="s">
        <v>84</v>
      </c>
      <c r="AY142" s="22" t="s">
        <v>133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24</v>
      </c>
      <c r="BK142" s="202">
        <f>ROUND(I142*H142,2)</f>
        <v>0</v>
      </c>
      <c r="BL142" s="22" t="s">
        <v>140</v>
      </c>
      <c r="BM142" s="22" t="s">
        <v>242</v>
      </c>
    </row>
    <row r="143" spans="2:65" s="1" customFormat="1" ht="27">
      <c r="B143" s="39"/>
      <c r="C143" s="61"/>
      <c r="D143" s="203" t="s">
        <v>142</v>
      </c>
      <c r="E143" s="61"/>
      <c r="F143" s="204" t="s">
        <v>243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142</v>
      </c>
      <c r="AU143" s="22" t="s">
        <v>84</v>
      </c>
    </row>
    <row r="144" spans="2:65" s="11" customFormat="1" ht="13.5">
      <c r="B144" s="206"/>
      <c r="C144" s="207"/>
      <c r="D144" s="203" t="s">
        <v>144</v>
      </c>
      <c r="E144" s="218" t="s">
        <v>22</v>
      </c>
      <c r="F144" s="219" t="s">
        <v>244</v>
      </c>
      <c r="G144" s="207"/>
      <c r="H144" s="220">
        <v>2</v>
      </c>
      <c r="I144" s="212"/>
      <c r="J144" s="207"/>
      <c r="K144" s="207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144</v>
      </c>
      <c r="AU144" s="217" t="s">
        <v>84</v>
      </c>
      <c r="AV144" s="11" t="s">
        <v>84</v>
      </c>
      <c r="AW144" s="11" t="s">
        <v>39</v>
      </c>
      <c r="AX144" s="11" t="s">
        <v>75</v>
      </c>
      <c r="AY144" s="217" t="s">
        <v>133</v>
      </c>
    </row>
    <row r="145" spans="2:65" s="11" customFormat="1" ht="13.5">
      <c r="B145" s="206"/>
      <c r="C145" s="207"/>
      <c r="D145" s="203" t="s">
        <v>144</v>
      </c>
      <c r="E145" s="218" t="s">
        <v>22</v>
      </c>
      <c r="F145" s="219" t="s">
        <v>245</v>
      </c>
      <c r="G145" s="207"/>
      <c r="H145" s="220">
        <v>6.3E-2</v>
      </c>
      <c r="I145" s="212"/>
      <c r="J145" s="207"/>
      <c r="K145" s="207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144</v>
      </c>
      <c r="AU145" s="217" t="s">
        <v>84</v>
      </c>
      <c r="AV145" s="11" t="s">
        <v>84</v>
      </c>
      <c r="AW145" s="11" t="s">
        <v>39</v>
      </c>
      <c r="AX145" s="11" t="s">
        <v>75</v>
      </c>
      <c r="AY145" s="217" t="s">
        <v>133</v>
      </c>
    </row>
    <row r="146" spans="2:65" s="12" customFormat="1" ht="13.5">
      <c r="B146" s="221"/>
      <c r="C146" s="222"/>
      <c r="D146" s="208" t="s">
        <v>144</v>
      </c>
      <c r="E146" s="223" t="s">
        <v>22</v>
      </c>
      <c r="F146" s="224" t="s">
        <v>170</v>
      </c>
      <c r="G146" s="222"/>
      <c r="H146" s="225">
        <v>2.0630000000000002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144</v>
      </c>
      <c r="AU146" s="231" t="s">
        <v>84</v>
      </c>
      <c r="AV146" s="12" t="s">
        <v>140</v>
      </c>
      <c r="AW146" s="12" t="s">
        <v>39</v>
      </c>
      <c r="AX146" s="12" t="s">
        <v>24</v>
      </c>
      <c r="AY146" s="231" t="s">
        <v>133</v>
      </c>
    </row>
    <row r="147" spans="2:65" s="1" customFormat="1" ht="31.5" customHeight="1">
      <c r="B147" s="39"/>
      <c r="C147" s="191" t="s">
        <v>246</v>
      </c>
      <c r="D147" s="191" t="s">
        <v>135</v>
      </c>
      <c r="E147" s="192" t="s">
        <v>247</v>
      </c>
      <c r="F147" s="193" t="s">
        <v>248</v>
      </c>
      <c r="G147" s="194" t="s">
        <v>204</v>
      </c>
      <c r="H147" s="195">
        <v>198</v>
      </c>
      <c r="I147" s="196"/>
      <c r="J147" s="197">
        <f>ROUND(I147*H147,2)</f>
        <v>0</v>
      </c>
      <c r="K147" s="193" t="s">
        <v>139</v>
      </c>
      <c r="L147" s="59"/>
      <c r="M147" s="198" t="s">
        <v>22</v>
      </c>
      <c r="N147" s="199" t="s">
        <v>46</v>
      </c>
      <c r="O147" s="40"/>
      <c r="P147" s="200">
        <f>O147*H147</f>
        <v>0</v>
      </c>
      <c r="Q147" s="200">
        <v>4.5690000000000001E-2</v>
      </c>
      <c r="R147" s="200">
        <f>Q147*H147</f>
        <v>9.0466200000000008</v>
      </c>
      <c r="S147" s="200">
        <v>0</v>
      </c>
      <c r="T147" s="201">
        <f>S147*H147</f>
        <v>0</v>
      </c>
      <c r="AR147" s="22" t="s">
        <v>140</v>
      </c>
      <c r="AT147" s="22" t="s">
        <v>135</v>
      </c>
      <c r="AU147" s="22" t="s">
        <v>84</v>
      </c>
      <c r="AY147" s="22" t="s">
        <v>133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24</v>
      </c>
      <c r="BK147" s="202">
        <f>ROUND(I147*H147,2)</f>
        <v>0</v>
      </c>
      <c r="BL147" s="22" t="s">
        <v>140</v>
      </c>
      <c r="BM147" s="22" t="s">
        <v>249</v>
      </c>
    </row>
    <row r="148" spans="2:65" s="1" customFormat="1" ht="27">
      <c r="B148" s="39"/>
      <c r="C148" s="61"/>
      <c r="D148" s="203" t="s">
        <v>142</v>
      </c>
      <c r="E148" s="61"/>
      <c r="F148" s="204" t="s">
        <v>250</v>
      </c>
      <c r="G148" s="61"/>
      <c r="H148" s="61"/>
      <c r="I148" s="161"/>
      <c r="J148" s="61"/>
      <c r="K148" s="61"/>
      <c r="L148" s="59"/>
      <c r="M148" s="205"/>
      <c r="N148" s="40"/>
      <c r="O148" s="40"/>
      <c r="P148" s="40"/>
      <c r="Q148" s="40"/>
      <c r="R148" s="40"/>
      <c r="S148" s="40"/>
      <c r="T148" s="76"/>
      <c r="AT148" s="22" t="s">
        <v>142</v>
      </c>
      <c r="AU148" s="22" t="s">
        <v>84</v>
      </c>
    </row>
    <row r="149" spans="2:65" s="11" customFormat="1" ht="13.5">
      <c r="B149" s="206"/>
      <c r="C149" s="207"/>
      <c r="D149" s="208" t="s">
        <v>144</v>
      </c>
      <c r="E149" s="209" t="s">
        <v>22</v>
      </c>
      <c r="F149" s="210" t="s">
        <v>251</v>
      </c>
      <c r="G149" s="207"/>
      <c r="H149" s="211">
        <v>198</v>
      </c>
      <c r="I149" s="212"/>
      <c r="J149" s="207"/>
      <c r="K149" s="207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144</v>
      </c>
      <c r="AU149" s="217" t="s">
        <v>84</v>
      </c>
      <c r="AV149" s="11" t="s">
        <v>84</v>
      </c>
      <c r="AW149" s="11" t="s">
        <v>39</v>
      </c>
      <c r="AX149" s="11" t="s">
        <v>24</v>
      </c>
      <c r="AY149" s="217" t="s">
        <v>133</v>
      </c>
    </row>
    <row r="150" spans="2:65" s="1" customFormat="1" ht="31.5" customHeight="1">
      <c r="B150" s="39"/>
      <c r="C150" s="233" t="s">
        <v>252</v>
      </c>
      <c r="D150" s="233" t="s">
        <v>229</v>
      </c>
      <c r="E150" s="234" t="s">
        <v>253</v>
      </c>
      <c r="F150" s="235" t="s">
        <v>254</v>
      </c>
      <c r="G150" s="236" t="s">
        <v>204</v>
      </c>
      <c r="H150" s="237">
        <v>198</v>
      </c>
      <c r="I150" s="238"/>
      <c r="J150" s="239">
        <f>ROUND(I150*H150,2)</f>
        <v>0</v>
      </c>
      <c r="K150" s="235" t="s">
        <v>221</v>
      </c>
      <c r="L150" s="240"/>
      <c r="M150" s="241" t="s">
        <v>22</v>
      </c>
      <c r="N150" s="242" t="s">
        <v>46</v>
      </c>
      <c r="O150" s="40"/>
      <c r="P150" s="200">
        <f>O150*H150</f>
        <v>0</v>
      </c>
      <c r="Q150" s="200">
        <v>4.3400000000000001E-2</v>
      </c>
      <c r="R150" s="200">
        <f>Q150*H150</f>
        <v>8.5931999999999995</v>
      </c>
      <c r="S150" s="200">
        <v>0</v>
      </c>
      <c r="T150" s="201">
        <f>S150*H150</f>
        <v>0</v>
      </c>
      <c r="AR150" s="22" t="s">
        <v>184</v>
      </c>
      <c r="AT150" s="22" t="s">
        <v>229</v>
      </c>
      <c r="AU150" s="22" t="s">
        <v>84</v>
      </c>
      <c r="AY150" s="22" t="s">
        <v>133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24</v>
      </c>
      <c r="BK150" s="202">
        <f>ROUND(I150*H150,2)</f>
        <v>0</v>
      </c>
      <c r="BL150" s="22" t="s">
        <v>140</v>
      </c>
      <c r="BM150" s="22" t="s">
        <v>255</v>
      </c>
    </row>
    <row r="151" spans="2:65" s="1" customFormat="1" ht="27">
      <c r="B151" s="39"/>
      <c r="C151" s="61"/>
      <c r="D151" s="208" t="s">
        <v>142</v>
      </c>
      <c r="E151" s="61"/>
      <c r="F151" s="232" t="s">
        <v>256</v>
      </c>
      <c r="G151" s="61"/>
      <c r="H151" s="61"/>
      <c r="I151" s="161"/>
      <c r="J151" s="61"/>
      <c r="K151" s="61"/>
      <c r="L151" s="59"/>
      <c r="M151" s="205"/>
      <c r="N151" s="40"/>
      <c r="O151" s="40"/>
      <c r="P151" s="40"/>
      <c r="Q151" s="40"/>
      <c r="R151" s="40"/>
      <c r="S151" s="40"/>
      <c r="T151" s="76"/>
      <c r="AT151" s="22" t="s">
        <v>142</v>
      </c>
      <c r="AU151" s="22" t="s">
        <v>84</v>
      </c>
    </row>
    <row r="152" spans="2:65" s="1" customFormat="1" ht="31.5" customHeight="1">
      <c r="B152" s="39"/>
      <c r="C152" s="191" t="s">
        <v>9</v>
      </c>
      <c r="D152" s="191" t="s">
        <v>135</v>
      </c>
      <c r="E152" s="192" t="s">
        <v>257</v>
      </c>
      <c r="F152" s="193" t="s">
        <v>258</v>
      </c>
      <c r="G152" s="194" t="s">
        <v>259</v>
      </c>
      <c r="H152" s="195">
        <v>22</v>
      </c>
      <c r="I152" s="196"/>
      <c r="J152" s="197">
        <f>ROUND(I152*H152,2)</f>
        <v>0</v>
      </c>
      <c r="K152" s="193" t="s">
        <v>139</v>
      </c>
      <c r="L152" s="59"/>
      <c r="M152" s="198" t="s">
        <v>22</v>
      </c>
      <c r="N152" s="199" t="s">
        <v>46</v>
      </c>
      <c r="O152" s="40"/>
      <c r="P152" s="200">
        <f>O152*H152</f>
        <v>0</v>
      </c>
      <c r="Q152" s="200">
        <v>7.1000000000000002E-4</v>
      </c>
      <c r="R152" s="200">
        <f>Q152*H152</f>
        <v>1.562E-2</v>
      </c>
      <c r="S152" s="200">
        <v>0</v>
      </c>
      <c r="T152" s="201">
        <f>S152*H152</f>
        <v>0</v>
      </c>
      <c r="AR152" s="22" t="s">
        <v>140</v>
      </c>
      <c r="AT152" s="22" t="s">
        <v>135</v>
      </c>
      <c r="AU152" s="22" t="s">
        <v>84</v>
      </c>
      <c r="AY152" s="22" t="s">
        <v>133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2" t="s">
        <v>24</v>
      </c>
      <c r="BK152" s="202">
        <f>ROUND(I152*H152,2)</f>
        <v>0</v>
      </c>
      <c r="BL152" s="22" t="s">
        <v>140</v>
      </c>
      <c r="BM152" s="22" t="s">
        <v>260</v>
      </c>
    </row>
    <row r="153" spans="2:65" s="11" customFormat="1" ht="13.5">
      <c r="B153" s="206"/>
      <c r="C153" s="207"/>
      <c r="D153" s="203" t="s">
        <v>144</v>
      </c>
      <c r="E153" s="218" t="s">
        <v>22</v>
      </c>
      <c r="F153" s="219" t="s">
        <v>261</v>
      </c>
      <c r="G153" s="207"/>
      <c r="H153" s="220">
        <v>22</v>
      </c>
      <c r="I153" s="212"/>
      <c r="J153" s="207"/>
      <c r="K153" s="207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144</v>
      </c>
      <c r="AU153" s="217" t="s">
        <v>84</v>
      </c>
      <c r="AV153" s="11" t="s">
        <v>84</v>
      </c>
      <c r="AW153" s="11" t="s">
        <v>39</v>
      </c>
      <c r="AX153" s="11" t="s">
        <v>24</v>
      </c>
      <c r="AY153" s="217" t="s">
        <v>133</v>
      </c>
    </row>
    <row r="154" spans="2:65" s="10" customFormat="1" ht="29.85" customHeight="1">
      <c r="B154" s="174"/>
      <c r="C154" s="175"/>
      <c r="D154" s="188" t="s">
        <v>74</v>
      </c>
      <c r="E154" s="189" t="s">
        <v>151</v>
      </c>
      <c r="F154" s="189" t="s">
        <v>262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SUM(P155:P185)</f>
        <v>0</v>
      </c>
      <c r="Q154" s="182"/>
      <c r="R154" s="183">
        <f>SUM(R155:R185)</f>
        <v>110.29494150000001</v>
      </c>
      <c r="S154" s="182"/>
      <c r="T154" s="184">
        <f>SUM(T155:T185)</f>
        <v>0</v>
      </c>
      <c r="AR154" s="185" t="s">
        <v>24</v>
      </c>
      <c r="AT154" s="186" t="s">
        <v>74</v>
      </c>
      <c r="AU154" s="186" t="s">
        <v>24</v>
      </c>
      <c r="AY154" s="185" t="s">
        <v>133</v>
      </c>
      <c r="BK154" s="187">
        <f>SUM(BK155:BK185)</f>
        <v>0</v>
      </c>
    </row>
    <row r="155" spans="2:65" s="1" customFormat="1" ht="22.5" customHeight="1">
      <c r="B155" s="39"/>
      <c r="C155" s="191" t="s">
        <v>263</v>
      </c>
      <c r="D155" s="191" t="s">
        <v>135</v>
      </c>
      <c r="E155" s="192" t="s">
        <v>264</v>
      </c>
      <c r="F155" s="193" t="s">
        <v>265</v>
      </c>
      <c r="G155" s="194" t="s">
        <v>159</v>
      </c>
      <c r="H155" s="195">
        <v>8.64</v>
      </c>
      <c r="I155" s="196"/>
      <c r="J155" s="197">
        <f>ROUND(I155*H155,2)</f>
        <v>0</v>
      </c>
      <c r="K155" s="193" t="s">
        <v>139</v>
      </c>
      <c r="L155" s="59"/>
      <c r="M155" s="198" t="s">
        <v>22</v>
      </c>
      <c r="N155" s="199" t="s">
        <v>46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140</v>
      </c>
      <c r="AT155" s="22" t="s">
        <v>135</v>
      </c>
      <c r="AU155" s="22" t="s">
        <v>84</v>
      </c>
      <c r="AY155" s="22" t="s">
        <v>133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24</v>
      </c>
      <c r="BK155" s="202">
        <f>ROUND(I155*H155,2)</f>
        <v>0</v>
      </c>
      <c r="BL155" s="22" t="s">
        <v>140</v>
      </c>
      <c r="BM155" s="22" t="s">
        <v>266</v>
      </c>
    </row>
    <row r="156" spans="2:65" s="11" customFormat="1" ht="13.5">
      <c r="B156" s="206"/>
      <c r="C156" s="207"/>
      <c r="D156" s="208" t="s">
        <v>144</v>
      </c>
      <c r="E156" s="209" t="s">
        <v>22</v>
      </c>
      <c r="F156" s="210" t="s">
        <v>267</v>
      </c>
      <c r="G156" s="207"/>
      <c r="H156" s="211">
        <v>8.64</v>
      </c>
      <c r="I156" s="212"/>
      <c r="J156" s="207"/>
      <c r="K156" s="207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144</v>
      </c>
      <c r="AU156" s="217" t="s">
        <v>84</v>
      </c>
      <c r="AV156" s="11" t="s">
        <v>84</v>
      </c>
      <c r="AW156" s="11" t="s">
        <v>39</v>
      </c>
      <c r="AX156" s="11" t="s">
        <v>24</v>
      </c>
      <c r="AY156" s="217" t="s">
        <v>133</v>
      </c>
    </row>
    <row r="157" spans="2:65" s="1" customFormat="1" ht="22.5" customHeight="1">
      <c r="B157" s="39"/>
      <c r="C157" s="191" t="s">
        <v>268</v>
      </c>
      <c r="D157" s="191" t="s">
        <v>135</v>
      </c>
      <c r="E157" s="192" t="s">
        <v>269</v>
      </c>
      <c r="F157" s="193" t="s">
        <v>270</v>
      </c>
      <c r="G157" s="194" t="s">
        <v>138</v>
      </c>
      <c r="H157" s="195">
        <v>38.4</v>
      </c>
      <c r="I157" s="196"/>
      <c r="J157" s="197">
        <f>ROUND(I157*H157,2)</f>
        <v>0</v>
      </c>
      <c r="K157" s="193" t="s">
        <v>139</v>
      </c>
      <c r="L157" s="59"/>
      <c r="M157" s="198" t="s">
        <v>22</v>
      </c>
      <c r="N157" s="199" t="s">
        <v>46</v>
      </c>
      <c r="O157" s="40"/>
      <c r="P157" s="200">
        <f>O157*H157</f>
        <v>0</v>
      </c>
      <c r="Q157" s="200">
        <v>4.1739999999999999E-2</v>
      </c>
      <c r="R157" s="200">
        <f>Q157*H157</f>
        <v>1.602816</v>
      </c>
      <c r="S157" s="200">
        <v>0</v>
      </c>
      <c r="T157" s="201">
        <f>S157*H157</f>
        <v>0</v>
      </c>
      <c r="AR157" s="22" t="s">
        <v>140</v>
      </c>
      <c r="AT157" s="22" t="s">
        <v>135</v>
      </c>
      <c r="AU157" s="22" t="s">
        <v>84</v>
      </c>
      <c r="AY157" s="22" t="s">
        <v>133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2" t="s">
        <v>24</v>
      </c>
      <c r="BK157" s="202">
        <f>ROUND(I157*H157,2)</f>
        <v>0</v>
      </c>
      <c r="BL157" s="22" t="s">
        <v>140</v>
      </c>
      <c r="BM157" s="22" t="s">
        <v>271</v>
      </c>
    </row>
    <row r="158" spans="2:65" s="11" customFormat="1" ht="13.5">
      <c r="B158" s="206"/>
      <c r="C158" s="207"/>
      <c r="D158" s="208" t="s">
        <v>144</v>
      </c>
      <c r="E158" s="209" t="s">
        <v>22</v>
      </c>
      <c r="F158" s="210" t="s">
        <v>272</v>
      </c>
      <c r="G158" s="207"/>
      <c r="H158" s="211">
        <v>38.4</v>
      </c>
      <c r="I158" s="212"/>
      <c r="J158" s="207"/>
      <c r="K158" s="207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144</v>
      </c>
      <c r="AU158" s="217" t="s">
        <v>84</v>
      </c>
      <c r="AV158" s="11" t="s">
        <v>84</v>
      </c>
      <c r="AW158" s="11" t="s">
        <v>39</v>
      </c>
      <c r="AX158" s="11" t="s">
        <v>24</v>
      </c>
      <c r="AY158" s="217" t="s">
        <v>133</v>
      </c>
    </row>
    <row r="159" spans="2:65" s="1" customFormat="1" ht="22.5" customHeight="1">
      <c r="B159" s="39"/>
      <c r="C159" s="191" t="s">
        <v>273</v>
      </c>
      <c r="D159" s="191" t="s">
        <v>135</v>
      </c>
      <c r="E159" s="192" t="s">
        <v>274</v>
      </c>
      <c r="F159" s="193" t="s">
        <v>275</v>
      </c>
      <c r="G159" s="194" t="s">
        <v>138</v>
      </c>
      <c r="H159" s="195">
        <v>38.4</v>
      </c>
      <c r="I159" s="196"/>
      <c r="J159" s="197">
        <f>ROUND(I159*H159,2)</f>
        <v>0</v>
      </c>
      <c r="K159" s="193" t="s">
        <v>139</v>
      </c>
      <c r="L159" s="59"/>
      <c r="M159" s="198" t="s">
        <v>22</v>
      </c>
      <c r="N159" s="199" t="s">
        <v>46</v>
      </c>
      <c r="O159" s="40"/>
      <c r="P159" s="200">
        <f>O159*H159</f>
        <v>0</v>
      </c>
      <c r="Q159" s="200">
        <v>2.0000000000000002E-5</v>
      </c>
      <c r="R159" s="200">
        <f>Q159*H159</f>
        <v>7.6800000000000002E-4</v>
      </c>
      <c r="S159" s="200">
        <v>0</v>
      </c>
      <c r="T159" s="201">
        <f>S159*H159</f>
        <v>0</v>
      </c>
      <c r="AR159" s="22" t="s">
        <v>140</v>
      </c>
      <c r="AT159" s="22" t="s">
        <v>135</v>
      </c>
      <c r="AU159" s="22" t="s">
        <v>84</v>
      </c>
      <c r="AY159" s="22" t="s">
        <v>133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24</v>
      </c>
      <c r="BK159" s="202">
        <f>ROUND(I159*H159,2)</f>
        <v>0</v>
      </c>
      <c r="BL159" s="22" t="s">
        <v>140</v>
      </c>
      <c r="BM159" s="22" t="s">
        <v>276</v>
      </c>
    </row>
    <row r="160" spans="2:65" s="1" customFormat="1" ht="27">
      <c r="B160" s="39"/>
      <c r="C160" s="61"/>
      <c r="D160" s="208" t="s">
        <v>142</v>
      </c>
      <c r="E160" s="61"/>
      <c r="F160" s="232" t="s">
        <v>277</v>
      </c>
      <c r="G160" s="61"/>
      <c r="H160" s="61"/>
      <c r="I160" s="161"/>
      <c r="J160" s="61"/>
      <c r="K160" s="61"/>
      <c r="L160" s="59"/>
      <c r="M160" s="205"/>
      <c r="N160" s="40"/>
      <c r="O160" s="40"/>
      <c r="P160" s="40"/>
      <c r="Q160" s="40"/>
      <c r="R160" s="40"/>
      <c r="S160" s="40"/>
      <c r="T160" s="76"/>
      <c r="AT160" s="22" t="s">
        <v>142</v>
      </c>
      <c r="AU160" s="22" t="s">
        <v>84</v>
      </c>
    </row>
    <row r="161" spans="2:65" s="1" customFormat="1" ht="22.5" customHeight="1">
      <c r="B161" s="39"/>
      <c r="C161" s="191" t="s">
        <v>278</v>
      </c>
      <c r="D161" s="191" t="s">
        <v>135</v>
      </c>
      <c r="E161" s="192" t="s">
        <v>279</v>
      </c>
      <c r="F161" s="193" t="s">
        <v>280</v>
      </c>
      <c r="G161" s="194" t="s">
        <v>187</v>
      </c>
      <c r="H161" s="195">
        <v>1.21</v>
      </c>
      <c r="I161" s="196"/>
      <c r="J161" s="197">
        <f>ROUND(I161*H161,2)</f>
        <v>0</v>
      </c>
      <c r="K161" s="193" t="s">
        <v>139</v>
      </c>
      <c r="L161" s="59"/>
      <c r="M161" s="198" t="s">
        <v>22</v>
      </c>
      <c r="N161" s="199" t="s">
        <v>46</v>
      </c>
      <c r="O161" s="40"/>
      <c r="P161" s="200">
        <f>O161*H161</f>
        <v>0</v>
      </c>
      <c r="Q161" s="200">
        <v>1.04877</v>
      </c>
      <c r="R161" s="200">
        <f>Q161*H161</f>
        <v>1.2690116999999999</v>
      </c>
      <c r="S161" s="200">
        <v>0</v>
      </c>
      <c r="T161" s="201">
        <f>S161*H161</f>
        <v>0</v>
      </c>
      <c r="AR161" s="22" t="s">
        <v>140</v>
      </c>
      <c r="AT161" s="22" t="s">
        <v>135</v>
      </c>
      <c r="AU161" s="22" t="s">
        <v>84</v>
      </c>
      <c r="AY161" s="22" t="s">
        <v>133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2" t="s">
        <v>24</v>
      </c>
      <c r="BK161" s="202">
        <f>ROUND(I161*H161,2)</f>
        <v>0</v>
      </c>
      <c r="BL161" s="22" t="s">
        <v>140</v>
      </c>
      <c r="BM161" s="22" t="s">
        <v>281</v>
      </c>
    </row>
    <row r="162" spans="2:65" s="1" customFormat="1" ht="27">
      <c r="B162" s="39"/>
      <c r="C162" s="61"/>
      <c r="D162" s="203" t="s">
        <v>142</v>
      </c>
      <c r="E162" s="61"/>
      <c r="F162" s="204" t="s">
        <v>282</v>
      </c>
      <c r="G162" s="61"/>
      <c r="H162" s="61"/>
      <c r="I162" s="161"/>
      <c r="J162" s="61"/>
      <c r="K162" s="61"/>
      <c r="L162" s="59"/>
      <c r="M162" s="205"/>
      <c r="N162" s="40"/>
      <c r="O162" s="40"/>
      <c r="P162" s="40"/>
      <c r="Q162" s="40"/>
      <c r="R162" s="40"/>
      <c r="S162" s="40"/>
      <c r="T162" s="76"/>
      <c r="AT162" s="22" t="s">
        <v>142</v>
      </c>
      <c r="AU162" s="22" t="s">
        <v>84</v>
      </c>
    </row>
    <row r="163" spans="2:65" s="11" customFormat="1" ht="13.5">
      <c r="B163" s="206"/>
      <c r="C163" s="207"/>
      <c r="D163" s="208" t="s">
        <v>144</v>
      </c>
      <c r="E163" s="207"/>
      <c r="F163" s="210" t="s">
        <v>283</v>
      </c>
      <c r="G163" s="207"/>
      <c r="H163" s="211">
        <v>1.21</v>
      </c>
      <c r="I163" s="212"/>
      <c r="J163" s="207"/>
      <c r="K163" s="207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144</v>
      </c>
      <c r="AU163" s="217" t="s">
        <v>84</v>
      </c>
      <c r="AV163" s="11" t="s">
        <v>84</v>
      </c>
      <c r="AW163" s="11" t="s">
        <v>6</v>
      </c>
      <c r="AX163" s="11" t="s">
        <v>24</v>
      </c>
      <c r="AY163" s="217" t="s">
        <v>133</v>
      </c>
    </row>
    <row r="164" spans="2:65" s="1" customFormat="1" ht="22.5" customHeight="1">
      <c r="B164" s="39"/>
      <c r="C164" s="191" t="s">
        <v>284</v>
      </c>
      <c r="D164" s="191" t="s">
        <v>135</v>
      </c>
      <c r="E164" s="192" t="s">
        <v>285</v>
      </c>
      <c r="F164" s="193" t="s">
        <v>286</v>
      </c>
      <c r="G164" s="194" t="s">
        <v>204</v>
      </c>
      <c r="H164" s="195">
        <v>12.75</v>
      </c>
      <c r="I164" s="196"/>
      <c r="J164" s="197">
        <f>ROUND(I164*H164,2)</f>
        <v>0</v>
      </c>
      <c r="K164" s="193" t="s">
        <v>139</v>
      </c>
      <c r="L164" s="59"/>
      <c r="M164" s="198" t="s">
        <v>22</v>
      </c>
      <c r="N164" s="199" t="s">
        <v>46</v>
      </c>
      <c r="O164" s="40"/>
      <c r="P164" s="200">
        <f>O164*H164</f>
        <v>0</v>
      </c>
      <c r="Q164" s="200">
        <v>6.0000000000000002E-5</v>
      </c>
      <c r="R164" s="200">
        <f>Q164*H164</f>
        <v>7.6500000000000005E-4</v>
      </c>
      <c r="S164" s="200">
        <v>0</v>
      </c>
      <c r="T164" s="201">
        <f>S164*H164</f>
        <v>0</v>
      </c>
      <c r="AR164" s="22" t="s">
        <v>140</v>
      </c>
      <c r="AT164" s="22" t="s">
        <v>135</v>
      </c>
      <c r="AU164" s="22" t="s">
        <v>84</v>
      </c>
      <c r="AY164" s="22" t="s">
        <v>133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2" t="s">
        <v>24</v>
      </c>
      <c r="BK164" s="202">
        <f>ROUND(I164*H164,2)</f>
        <v>0</v>
      </c>
      <c r="BL164" s="22" t="s">
        <v>140</v>
      </c>
      <c r="BM164" s="22" t="s">
        <v>287</v>
      </c>
    </row>
    <row r="165" spans="2:65" s="11" customFormat="1" ht="13.5">
      <c r="B165" s="206"/>
      <c r="C165" s="207"/>
      <c r="D165" s="208" t="s">
        <v>144</v>
      </c>
      <c r="E165" s="209" t="s">
        <v>22</v>
      </c>
      <c r="F165" s="210" t="s">
        <v>288</v>
      </c>
      <c r="G165" s="207"/>
      <c r="H165" s="211">
        <v>12.75</v>
      </c>
      <c r="I165" s="212"/>
      <c r="J165" s="207"/>
      <c r="K165" s="207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144</v>
      </c>
      <c r="AU165" s="217" t="s">
        <v>84</v>
      </c>
      <c r="AV165" s="11" t="s">
        <v>84</v>
      </c>
      <c r="AW165" s="11" t="s">
        <v>39</v>
      </c>
      <c r="AX165" s="11" t="s">
        <v>24</v>
      </c>
      <c r="AY165" s="217" t="s">
        <v>133</v>
      </c>
    </row>
    <row r="166" spans="2:65" s="1" customFormat="1" ht="22.5" customHeight="1">
      <c r="B166" s="39"/>
      <c r="C166" s="191" t="s">
        <v>289</v>
      </c>
      <c r="D166" s="191" t="s">
        <v>135</v>
      </c>
      <c r="E166" s="192" t="s">
        <v>290</v>
      </c>
      <c r="F166" s="193" t="s">
        <v>291</v>
      </c>
      <c r="G166" s="194" t="s">
        <v>204</v>
      </c>
      <c r="H166" s="195">
        <v>6</v>
      </c>
      <c r="I166" s="196"/>
      <c r="J166" s="197">
        <f>ROUND(I166*H166,2)</f>
        <v>0</v>
      </c>
      <c r="K166" s="193" t="s">
        <v>139</v>
      </c>
      <c r="L166" s="59"/>
      <c r="M166" s="198" t="s">
        <v>22</v>
      </c>
      <c r="N166" s="199" t="s">
        <v>46</v>
      </c>
      <c r="O166" s="40"/>
      <c r="P166" s="200">
        <f>O166*H166</f>
        <v>0</v>
      </c>
      <c r="Q166" s="200">
        <v>1.9000000000000001E-4</v>
      </c>
      <c r="R166" s="200">
        <f>Q166*H166</f>
        <v>1.14E-3</v>
      </c>
      <c r="S166" s="200">
        <v>0</v>
      </c>
      <c r="T166" s="201">
        <f>S166*H166</f>
        <v>0</v>
      </c>
      <c r="AR166" s="22" t="s">
        <v>140</v>
      </c>
      <c r="AT166" s="22" t="s">
        <v>135</v>
      </c>
      <c r="AU166" s="22" t="s">
        <v>84</v>
      </c>
      <c r="AY166" s="22" t="s">
        <v>133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2" t="s">
        <v>24</v>
      </c>
      <c r="BK166" s="202">
        <f>ROUND(I166*H166,2)</f>
        <v>0</v>
      </c>
      <c r="BL166" s="22" t="s">
        <v>140</v>
      </c>
      <c r="BM166" s="22" t="s">
        <v>292</v>
      </c>
    </row>
    <row r="167" spans="2:65" s="11" customFormat="1" ht="13.5">
      <c r="B167" s="206"/>
      <c r="C167" s="207"/>
      <c r="D167" s="208" t="s">
        <v>144</v>
      </c>
      <c r="E167" s="209" t="s">
        <v>22</v>
      </c>
      <c r="F167" s="210" t="s">
        <v>293</v>
      </c>
      <c r="G167" s="207"/>
      <c r="H167" s="211">
        <v>6</v>
      </c>
      <c r="I167" s="212"/>
      <c r="J167" s="207"/>
      <c r="K167" s="207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144</v>
      </c>
      <c r="AU167" s="217" t="s">
        <v>84</v>
      </c>
      <c r="AV167" s="11" t="s">
        <v>84</v>
      </c>
      <c r="AW167" s="11" t="s">
        <v>39</v>
      </c>
      <c r="AX167" s="11" t="s">
        <v>24</v>
      </c>
      <c r="AY167" s="217" t="s">
        <v>133</v>
      </c>
    </row>
    <row r="168" spans="2:65" s="1" customFormat="1" ht="31.5" customHeight="1">
      <c r="B168" s="39"/>
      <c r="C168" s="191" t="s">
        <v>294</v>
      </c>
      <c r="D168" s="191" t="s">
        <v>135</v>
      </c>
      <c r="E168" s="192" t="s">
        <v>295</v>
      </c>
      <c r="F168" s="193" t="s">
        <v>296</v>
      </c>
      <c r="G168" s="194" t="s">
        <v>159</v>
      </c>
      <c r="H168" s="195">
        <v>43.5</v>
      </c>
      <c r="I168" s="196"/>
      <c r="J168" s="197">
        <f>ROUND(I168*H168,2)</f>
        <v>0</v>
      </c>
      <c r="K168" s="193" t="s">
        <v>139</v>
      </c>
      <c r="L168" s="59"/>
      <c r="M168" s="198" t="s">
        <v>22</v>
      </c>
      <c r="N168" s="199" t="s">
        <v>46</v>
      </c>
      <c r="O168" s="40"/>
      <c r="P168" s="200">
        <f>O168*H168</f>
        <v>0</v>
      </c>
      <c r="Q168" s="200">
        <v>2.31501</v>
      </c>
      <c r="R168" s="200">
        <f>Q168*H168</f>
        <v>100.702935</v>
      </c>
      <c r="S168" s="200">
        <v>0</v>
      </c>
      <c r="T168" s="201">
        <f>S168*H168</f>
        <v>0</v>
      </c>
      <c r="AR168" s="22" t="s">
        <v>140</v>
      </c>
      <c r="AT168" s="22" t="s">
        <v>135</v>
      </c>
      <c r="AU168" s="22" t="s">
        <v>84</v>
      </c>
      <c r="AY168" s="22" t="s">
        <v>133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2" t="s">
        <v>24</v>
      </c>
      <c r="BK168" s="202">
        <f>ROUND(I168*H168,2)</f>
        <v>0</v>
      </c>
      <c r="BL168" s="22" t="s">
        <v>140</v>
      </c>
      <c r="BM168" s="22" t="s">
        <v>297</v>
      </c>
    </row>
    <row r="169" spans="2:65" s="1" customFormat="1" ht="27">
      <c r="B169" s="39"/>
      <c r="C169" s="61"/>
      <c r="D169" s="203" t="s">
        <v>142</v>
      </c>
      <c r="E169" s="61"/>
      <c r="F169" s="204" t="s">
        <v>298</v>
      </c>
      <c r="G169" s="61"/>
      <c r="H169" s="61"/>
      <c r="I169" s="161"/>
      <c r="J169" s="61"/>
      <c r="K169" s="61"/>
      <c r="L169" s="59"/>
      <c r="M169" s="205"/>
      <c r="N169" s="40"/>
      <c r="O169" s="40"/>
      <c r="P169" s="40"/>
      <c r="Q169" s="40"/>
      <c r="R169" s="40"/>
      <c r="S169" s="40"/>
      <c r="T169" s="76"/>
      <c r="AT169" s="22" t="s">
        <v>142</v>
      </c>
      <c r="AU169" s="22" t="s">
        <v>84</v>
      </c>
    </row>
    <row r="170" spans="2:65" s="11" customFormat="1" ht="13.5">
      <c r="B170" s="206"/>
      <c r="C170" s="207"/>
      <c r="D170" s="208" t="s">
        <v>144</v>
      </c>
      <c r="E170" s="209" t="s">
        <v>22</v>
      </c>
      <c r="F170" s="210" t="s">
        <v>299</v>
      </c>
      <c r="G170" s="207"/>
      <c r="H170" s="211">
        <v>43.5</v>
      </c>
      <c r="I170" s="212"/>
      <c r="J170" s="207"/>
      <c r="K170" s="207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144</v>
      </c>
      <c r="AU170" s="217" t="s">
        <v>84</v>
      </c>
      <c r="AV170" s="11" t="s">
        <v>84</v>
      </c>
      <c r="AW170" s="11" t="s">
        <v>39</v>
      </c>
      <c r="AX170" s="11" t="s">
        <v>24</v>
      </c>
      <c r="AY170" s="217" t="s">
        <v>133</v>
      </c>
    </row>
    <row r="171" spans="2:65" s="1" customFormat="1" ht="22.5" customHeight="1">
      <c r="B171" s="39"/>
      <c r="C171" s="191" t="s">
        <v>300</v>
      </c>
      <c r="D171" s="191" t="s">
        <v>135</v>
      </c>
      <c r="E171" s="192" t="s">
        <v>301</v>
      </c>
      <c r="F171" s="193" t="s">
        <v>302</v>
      </c>
      <c r="G171" s="194" t="s">
        <v>159</v>
      </c>
      <c r="H171" s="195">
        <v>38.42</v>
      </c>
      <c r="I171" s="196"/>
      <c r="J171" s="197">
        <f>ROUND(I171*H171,2)</f>
        <v>0</v>
      </c>
      <c r="K171" s="193" t="s">
        <v>139</v>
      </c>
      <c r="L171" s="59"/>
      <c r="M171" s="198" t="s">
        <v>22</v>
      </c>
      <c r="N171" s="199" t="s">
        <v>46</v>
      </c>
      <c r="O171" s="40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2" t="s">
        <v>140</v>
      </c>
      <c r="AT171" s="22" t="s">
        <v>135</v>
      </c>
      <c r="AU171" s="22" t="s">
        <v>84</v>
      </c>
      <c r="AY171" s="22" t="s">
        <v>133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2" t="s">
        <v>24</v>
      </c>
      <c r="BK171" s="202">
        <f>ROUND(I171*H171,2)</f>
        <v>0</v>
      </c>
      <c r="BL171" s="22" t="s">
        <v>140</v>
      </c>
      <c r="BM171" s="22" t="s">
        <v>303</v>
      </c>
    </row>
    <row r="172" spans="2:65" s="11" customFormat="1" ht="13.5">
      <c r="B172" s="206"/>
      <c r="C172" s="207"/>
      <c r="D172" s="208" t="s">
        <v>144</v>
      </c>
      <c r="E172" s="209" t="s">
        <v>22</v>
      </c>
      <c r="F172" s="210" t="s">
        <v>304</v>
      </c>
      <c r="G172" s="207"/>
      <c r="H172" s="211">
        <v>38.42</v>
      </c>
      <c r="I172" s="212"/>
      <c r="J172" s="207"/>
      <c r="K172" s="207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144</v>
      </c>
      <c r="AU172" s="217" t="s">
        <v>84</v>
      </c>
      <c r="AV172" s="11" t="s">
        <v>84</v>
      </c>
      <c r="AW172" s="11" t="s">
        <v>39</v>
      </c>
      <c r="AX172" s="11" t="s">
        <v>24</v>
      </c>
      <c r="AY172" s="217" t="s">
        <v>133</v>
      </c>
    </row>
    <row r="173" spans="2:65" s="1" customFormat="1" ht="31.5" customHeight="1">
      <c r="B173" s="39"/>
      <c r="C173" s="191" t="s">
        <v>305</v>
      </c>
      <c r="D173" s="191" t="s">
        <v>135</v>
      </c>
      <c r="E173" s="192" t="s">
        <v>306</v>
      </c>
      <c r="F173" s="193" t="s">
        <v>307</v>
      </c>
      <c r="G173" s="194" t="s">
        <v>187</v>
      </c>
      <c r="H173" s="195">
        <v>6.1470000000000002</v>
      </c>
      <c r="I173" s="196"/>
      <c r="J173" s="197">
        <f>ROUND(I173*H173,2)</f>
        <v>0</v>
      </c>
      <c r="K173" s="193" t="s">
        <v>139</v>
      </c>
      <c r="L173" s="59"/>
      <c r="M173" s="198" t="s">
        <v>22</v>
      </c>
      <c r="N173" s="199" t="s">
        <v>46</v>
      </c>
      <c r="O173" s="40"/>
      <c r="P173" s="200">
        <f>O173*H173</f>
        <v>0</v>
      </c>
      <c r="Q173" s="200">
        <v>1.0383</v>
      </c>
      <c r="R173" s="200">
        <f>Q173*H173</f>
        <v>6.3824301000000006</v>
      </c>
      <c r="S173" s="200">
        <v>0</v>
      </c>
      <c r="T173" s="201">
        <f>S173*H173</f>
        <v>0</v>
      </c>
      <c r="AR173" s="22" t="s">
        <v>140</v>
      </c>
      <c r="AT173" s="22" t="s">
        <v>135</v>
      </c>
      <c r="AU173" s="22" t="s">
        <v>84</v>
      </c>
      <c r="AY173" s="22" t="s">
        <v>133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2" t="s">
        <v>24</v>
      </c>
      <c r="BK173" s="202">
        <f>ROUND(I173*H173,2)</f>
        <v>0</v>
      </c>
      <c r="BL173" s="22" t="s">
        <v>140</v>
      </c>
      <c r="BM173" s="22" t="s">
        <v>308</v>
      </c>
    </row>
    <row r="174" spans="2:65" s="11" customFormat="1" ht="13.5">
      <c r="B174" s="206"/>
      <c r="C174" s="207"/>
      <c r="D174" s="208" t="s">
        <v>144</v>
      </c>
      <c r="E174" s="209" t="s">
        <v>22</v>
      </c>
      <c r="F174" s="210" t="s">
        <v>309</v>
      </c>
      <c r="G174" s="207"/>
      <c r="H174" s="211">
        <v>6.1470000000000002</v>
      </c>
      <c r="I174" s="212"/>
      <c r="J174" s="207"/>
      <c r="K174" s="207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144</v>
      </c>
      <c r="AU174" s="217" t="s">
        <v>84</v>
      </c>
      <c r="AV174" s="11" t="s">
        <v>84</v>
      </c>
      <c r="AW174" s="11" t="s">
        <v>39</v>
      </c>
      <c r="AX174" s="11" t="s">
        <v>24</v>
      </c>
      <c r="AY174" s="217" t="s">
        <v>133</v>
      </c>
    </row>
    <row r="175" spans="2:65" s="1" customFormat="1" ht="31.5" customHeight="1">
      <c r="B175" s="39"/>
      <c r="C175" s="191" t="s">
        <v>310</v>
      </c>
      <c r="D175" s="191" t="s">
        <v>135</v>
      </c>
      <c r="E175" s="192" t="s">
        <v>311</v>
      </c>
      <c r="F175" s="193" t="s">
        <v>312</v>
      </c>
      <c r="G175" s="194" t="s">
        <v>138</v>
      </c>
      <c r="H175" s="195">
        <v>110.37</v>
      </c>
      <c r="I175" s="196"/>
      <c r="J175" s="197">
        <f>ROUND(I175*H175,2)</f>
        <v>0</v>
      </c>
      <c r="K175" s="193" t="s">
        <v>139</v>
      </c>
      <c r="L175" s="59"/>
      <c r="M175" s="198" t="s">
        <v>22</v>
      </c>
      <c r="N175" s="199" t="s">
        <v>46</v>
      </c>
      <c r="O175" s="40"/>
      <c r="P175" s="200">
        <f>O175*H175</f>
        <v>0</v>
      </c>
      <c r="Q175" s="200">
        <v>1.82E-3</v>
      </c>
      <c r="R175" s="200">
        <f>Q175*H175</f>
        <v>0.20087340000000001</v>
      </c>
      <c r="S175" s="200">
        <v>0</v>
      </c>
      <c r="T175" s="201">
        <f>S175*H175</f>
        <v>0</v>
      </c>
      <c r="AR175" s="22" t="s">
        <v>140</v>
      </c>
      <c r="AT175" s="22" t="s">
        <v>135</v>
      </c>
      <c r="AU175" s="22" t="s">
        <v>84</v>
      </c>
      <c r="AY175" s="22" t="s">
        <v>133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2" t="s">
        <v>24</v>
      </c>
      <c r="BK175" s="202">
        <f>ROUND(I175*H175,2)</f>
        <v>0</v>
      </c>
      <c r="BL175" s="22" t="s">
        <v>140</v>
      </c>
      <c r="BM175" s="22" t="s">
        <v>313</v>
      </c>
    </row>
    <row r="176" spans="2:65" s="11" customFormat="1" ht="13.5">
      <c r="B176" s="206"/>
      <c r="C176" s="207"/>
      <c r="D176" s="203" t="s">
        <v>144</v>
      </c>
      <c r="E176" s="218" t="s">
        <v>22</v>
      </c>
      <c r="F176" s="219" t="s">
        <v>314</v>
      </c>
      <c r="G176" s="207"/>
      <c r="H176" s="220">
        <v>28.12</v>
      </c>
      <c r="I176" s="212"/>
      <c r="J176" s="207"/>
      <c r="K176" s="207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144</v>
      </c>
      <c r="AU176" s="217" t="s">
        <v>84</v>
      </c>
      <c r="AV176" s="11" t="s">
        <v>84</v>
      </c>
      <c r="AW176" s="11" t="s">
        <v>39</v>
      </c>
      <c r="AX176" s="11" t="s">
        <v>75</v>
      </c>
      <c r="AY176" s="217" t="s">
        <v>133</v>
      </c>
    </row>
    <row r="177" spans="2:65" s="11" customFormat="1" ht="13.5">
      <c r="B177" s="206"/>
      <c r="C177" s="207"/>
      <c r="D177" s="203" t="s">
        <v>144</v>
      </c>
      <c r="E177" s="218" t="s">
        <v>22</v>
      </c>
      <c r="F177" s="219" t="s">
        <v>315</v>
      </c>
      <c r="G177" s="207"/>
      <c r="H177" s="220">
        <v>82.25</v>
      </c>
      <c r="I177" s="212"/>
      <c r="J177" s="207"/>
      <c r="K177" s="207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144</v>
      </c>
      <c r="AU177" s="217" t="s">
        <v>84</v>
      </c>
      <c r="AV177" s="11" t="s">
        <v>84</v>
      </c>
      <c r="AW177" s="11" t="s">
        <v>39</v>
      </c>
      <c r="AX177" s="11" t="s">
        <v>75</v>
      </c>
      <c r="AY177" s="217" t="s">
        <v>133</v>
      </c>
    </row>
    <row r="178" spans="2:65" s="12" customFormat="1" ht="13.5">
      <c r="B178" s="221"/>
      <c r="C178" s="222"/>
      <c r="D178" s="208" t="s">
        <v>144</v>
      </c>
      <c r="E178" s="223" t="s">
        <v>22</v>
      </c>
      <c r="F178" s="224" t="s">
        <v>170</v>
      </c>
      <c r="G178" s="222"/>
      <c r="H178" s="225">
        <v>110.37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144</v>
      </c>
      <c r="AU178" s="231" t="s">
        <v>84</v>
      </c>
      <c r="AV178" s="12" t="s">
        <v>140</v>
      </c>
      <c r="AW178" s="12" t="s">
        <v>39</v>
      </c>
      <c r="AX178" s="12" t="s">
        <v>24</v>
      </c>
      <c r="AY178" s="231" t="s">
        <v>133</v>
      </c>
    </row>
    <row r="179" spans="2:65" s="1" customFormat="1" ht="22.5" customHeight="1">
      <c r="B179" s="39"/>
      <c r="C179" s="191" t="s">
        <v>316</v>
      </c>
      <c r="D179" s="191" t="s">
        <v>135</v>
      </c>
      <c r="E179" s="192" t="s">
        <v>317</v>
      </c>
      <c r="F179" s="193" t="s">
        <v>318</v>
      </c>
      <c r="G179" s="194" t="s">
        <v>138</v>
      </c>
      <c r="H179" s="195">
        <v>110.37</v>
      </c>
      <c r="I179" s="196"/>
      <c r="J179" s="197">
        <f>ROUND(I179*H179,2)</f>
        <v>0</v>
      </c>
      <c r="K179" s="193" t="s">
        <v>139</v>
      </c>
      <c r="L179" s="59"/>
      <c r="M179" s="198" t="s">
        <v>22</v>
      </c>
      <c r="N179" s="199" t="s">
        <v>46</v>
      </c>
      <c r="O179" s="40"/>
      <c r="P179" s="200">
        <f>O179*H179</f>
        <v>0</v>
      </c>
      <c r="Q179" s="200">
        <v>4.0000000000000003E-5</v>
      </c>
      <c r="R179" s="200">
        <f>Q179*H179</f>
        <v>4.4148000000000008E-3</v>
      </c>
      <c r="S179" s="200">
        <v>0</v>
      </c>
      <c r="T179" s="201">
        <f>S179*H179</f>
        <v>0</v>
      </c>
      <c r="AR179" s="22" t="s">
        <v>140</v>
      </c>
      <c r="AT179" s="22" t="s">
        <v>135</v>
      </c>
      <c r="AU179" s="22" t="s">
        <v>84</v>
      </c>
      <c r="AY179" s="22" t="s">
        <v>133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22" t="s">
        <v>24</v>
      </c>
      <c r="BK179" s="202">
        <f>ROUND(I179*H179,2)</f>
        <v>0</v>
      </c>
      <c r="BL179" s="22" t="s">
        <v>140</v>
      </c>
      <c r="BM179" s="22" t="s">
        <v>319</v>
      </c>
    </row>
    <row r="180" spans="2:65" s="1" customFormat="1" ht="27">
      <c r="B180" s="39"/>
      <c r="C180" s="61"/>
      <c r="D180" s="208" t="s">
        <v>142</v>
      </c>
      <c r="E180" s="61"/>
      <c r="F180" s="232" t="s">
        <v>320</v>
      </c>
      <c r="G180" s="61"/>
      <c r="H180" s="61"/>
      <c r="I180" s="161"/>
      <c r="J180" s="61"/>
      <c r="K180" s="61"/>
      <c r="L180" s="59"/>
      <c r="M180" s="205"/>
      <c r="N180" s="40"/>
      <c r="O180" s="40"/>
      <c r="P180" s="40"/>
      <c r="Q180" s="40"/>
      <c r="R180" s="40"/>
      <c r="S180" s="40"/>
      <c r="T180" s="76"/>
      <c r="AT180" s="22" t="s">
        <v>142</v>
      </c>
      <c r="AU180" s="22" t="s">
        <v>84</v>
      </c>
    </row>
    <row r="181" spans="2:65" s="1" customFormat="1" ht="31.5" customHeight="1">
      <c r="B181" s="39"/>
      <c r="C181" s="191" t="s">
        <v>321</v>
      </c>
      <c r="D181" s="191" t="s">
        <v>135</v>
      </c>
      <c r="E181" s="192" t="s">
        <v>322</v>
      </c>
      <c r="F181" s="193" t="s">
        <v>307</v>
      </c>
      <c r="G181" s="194" t="s">
        <v>187</v>
      </c>
      <c r="H181" s="195">
        <v>0.125</v>
      </c>
      <c r="I181" s="196"/>
      <c r="J181" s="197">
        <f>ROUND(I181*H181,2)</f>
        <v>0</v>
      </c>
      <c r="K181" s="193" t="s">
        <v>22</v>
      </c>
      <c r="L181" s="59"/>
      <c r="M181" s="198" t="s">
        <v>22</v>
      </c>
      <c r="N181" s="199" t="s">
        <v>46</v>
      </c>
      <c r="O181" s="40"/>
      <c r="P181" s="200">
        <f>O181*H181</f>
        <v>0</v>
      </c>
      <c r="Q181" s="200">
        <v>1.0383</v>
      </c>
      <c r="R181" s="200">
        <f>Q181*H181</f>
        <v>0.1297875</v>
      </c>
      <c r="S181" s="200">
        <v>0</v>
      </c>
      <c r="T181" s="201">
        <f>S181*H181</f>
        <v>0</v>
      </c>
      <c r="AR181" s="22" t="s">
        <v>140</v>
      </c>
      <c r="AT181" s="22" t="s">
        <v>135</v>
      </c>
      <c r="AU181" s="22" t="s">
        <v>84</v>
      </c>
      <c r="AY181" s="22" t="s">
        <v>133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22" t="s">
        <v>24</v>
      </c>
      <c r="BK181" s="202">
        <f>ROUND(I181*H181,2)</f>
        <v>0</v>
      </c>
      <c r="BL181" s="22" t="s">
        <v>140</v>
      </c>
      <c r="BM181" s="22" t="s">
        <v>323</v>
      </c>
    </row>
    <row r="182" spans="2:65" s="1" customFormat="1" ht="27">
      <c r="B182" s="39"/>
      <c r="C182" s="61"/>
      <c r="D182" s="208" t="s">
        <v>142</v>
      </c>
      <c r="E182" s="61"/>
      <c r="F182" s="232" t="s">
        <v>324</v>
      </c>
      <c r="G182" s="61"/>
      <c r="H182" s="61"/>
      <c r="I182" s="161"/>
      <c r="J182" s="61"/>
      <c r="K182" s="61"/>
      <c r="L182" s="59"/>
      <c r="M182" s="205"/>
      <c r="N182" s="40"/>
      <c r="O182" s="40"/>
      <c r="P182" s="40"/>
      <c r="Q182" s="40"/>
      <c r="R182" s="40"/>
      <c r="S182" s="40"/>
      <c r="T182" s="76"/>
      <c r="AT182" s="22" t="s">
        <v>142</v>
      </c>
      <c r="AU182" s="22" t="s">
        <v>84</v>
      </c>
    </row>
    <row r="183" spans="2:65" s="1" customFormat="1" ht="31.5" customHeight="1">
      <c r="B183" s="39"/>
      <c r="C183" s="191" t="s">
        <v>325</v>
      </c>
      <c r="D183" s="191" t="s">
        <v>135</v>
      </c>
      <c r="E183" s="192" t="s">
        <v>326</v>
      </c>
      <c r="F183" s="193" t="s">
        <v>327</v>
      </c>
      <c r="G183" s="194" t="s">
        <v>159</v>
      </c>
      <c r="H183" s="195">
        <v>38.42</v>
      </c>
      <c r="I183" s="196"/>
      <c r="J183" s="197">
        <f>ROUND(I183*H183,2)</f>
        <v>0</v>
      </c>
      <c r="K183" s="193" t="s">
        <v>139</v>
      </c>
      <c r="L183" s="59"/>
      <c r="M183" s="198" t="s">
        <v>22</v>
      </c>
      <c r="N183" s="199" t="s">
        <v>46</v>
      </c>
      <c r="O183" s="40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2" t="s">
        <v>140</v>
      </c>
      <c r="AT183" s="22" t="s">
        <v>135</v>
      </c>
      <c r="AU183" s="22" t="s">
        <v>84</v>
      </c>
      <c r="AY183" s="22" t="s">
        <v>133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2" t="s">
        <v>24</v>
      </c>
      <c r="BK183" s="202">
        <f>ROUND(I183*H183,2)</f>
        <v>0</v>
      </c>
      <c r="BL183" s="22" t="s">
        <v>140</v>
      </c>
      <c r="BM183" s="22" t="s">
        <v>328</v>
      </c>
    </row>
    <row r="184" spans="2:65" s="1" customFormat="1" ht="40.5">
      <c r="B184" s="39"/>
      <c r="C184" s="61"/>
      <c r="D184" s="203" t="s">
        <v>142</v>
      </c>
      <c r="E184" s="61"/>
      <c r="F184" s="204" t="s">
        <v>329</v>
      </c>
      <c r="G184" s="61"/>
      <c r="H184" s="61"/>
      <c r="I184" s="161"/>
      <c r="J184" s="61"/>
      <c r="K184" s="61"/>
      <c r="L184" s="59"/>
      <c r="M184" s="205"/>
      <c r="N184" s="40"/>
      <c r="O184" s="40"/>
      <c r="P184" s="40"/>
      <c r="Q184" s="40"/>
      <c r="R184" s="40"/>
      <c r="S184" s="40"/>
      <c r="T184" s="76"/>
      <c r="AT184" s="22" t="s">
        <v>142</v>
      </c>
      <c r="AU184" s="22" t="s">
        <v>84</v>
      </c>
    </row>
    <row r="185" spans="2:65" s="11" customFormat="1" ht="13.5">
      <c r="B185" s="206"/>
      <c r="C185" s="207"/>
      <c r="D185" s="203" t="s">
        <v>144</v>
      </c>
      <c r="E185" s="218" t="s">
        <v>22</v>
      </c>
      <c r="F185" s="219" t="s">
        <v>330</v>
      </c>
      <c r="G185" s="207"/>
      <c r="H185" s="220">
        <v>38.42</v>
      </c>
      <c r="I185" s="212"/>
      <c r="J185" s="207"/>
      <c r="K185" s="207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144</v>
      </c>
      <c r="AU185" s="217" t="s">
        <v>84</v>
      </c>
      <c r="AV185" s="11" t="s">
        <v>84</v>
      </c>
      <c r="AW185" s="11" t="s">
        <v>39</v>
      </c>
      <c r="AX185" s="11" t="s">
        <v>24</v>
      </c>
      <c r="AY185" s="217" t="s">
        <v>133</v>
      </c>
    </row>
    <row r="186" spans="2:65" s="10" customFormat="1" ht="29.85" customHeight="1">
      <c r="B186" s="174"/>
      <c r="C186" s="175"/>
      <c r="D186" s="188" t="s">
        <v>74</v>
      </c>
      <c r="E186" s="189" t="s">
        <v>140</v>
      </c>
      <c r="F186" s="189" t="s">
        <v>331</v>
      </c>
      <c r="G186" s="175"/>
      <c r="H186" s="175"/>
      <c r="I186" s="178"/>
      <c r="J186" s="190">
        <f>BK186</f>
        <v>0</v>
      </c>
      <c r="K186" s="175"/>
      <c r="L186" s="180"/>
      <c r="M186" s="181"/>
      <c r="N186" s="182"/>
      <c r="O186" s="182"/>
      <c r="P186" s="183">
        <f>SUM(P187:P215)</f>
        <v>0</v>
      </c>
      <c r="Q186" s="182"/>
      <c r="R186" s="183">
        <f>SUM(R187:R215)</f>
        <v>78.291574449999999</v>
      </c>
      <c r="S186" s="182"/>
      <c r="T186" s="184">
        <f>SUM(T187:T215)</f>
        <v>0</v>
      </c>
      <c r="AR186" s="185" t="s">
        <v>24</v>
      </c>
      <c r="AT186" s="186" t="s">
        <v>74</v>
      </c>
      <c r="AU186" s="186" t="s">
        <v>24</v>
      </c>
      <c r="AY186" s="185" t="s">
        <v>133</v>
      </c>
      <c r="BK186" s="187">
        <f>SUM(BK187:BK215)</f>
        <v>0</v>
      </c>
    </row>
    <row r="187" spans="2:65" s="1" customFormat="1" ht="31.5" customHeight="1">
      <c r="B187" s="39"/>
      <c r="C187" s="191" t="s">
        <v>332</v>
      </c>
      <c r="D187" s="191" t="s">
        <v>135</v>
      </c>
      <c r="E187" s="192" t="s">
        <v>333</v>
      </c>
      <c r="F187" s="193" t="s">
        <v>334</v>
      </c>
      <c r="G187" s="194" t="s">
        <v>159</v>
      </c>
      <c r="H187" s="195">
        <v>21</v>
      </c>
      <c r="I187" s="196"/>
      <c r="J187" s="197">
        <f>ROUND(I187*H187,2)</f>
        <v>0</v>
      </c>
      <c r="K187" s="193" t="s">
        <v>139</v>
      </c>
      <c r="L187" s="59"/>
      <c r="M187" s="198" t="s">
        <v>22</v>
      </c>
      <c r="N187" s="199" t="s">
        <v>46</v>
      </c>
      <c r="O187" s="40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AR187" s="22" t="s">
        <v>140</v>
      </c>
      <c r="AT187" s="22" t="s">
        <v>135</v>
      </c>
      <c r="AU187" s="22" t="s">
        <v>84</v>
      </c>
      <c r="AY187" s="22" t="s">
        <v>133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22" t="s">
        <v>24</v>
      </c>
      <c r="BK187" s="202">
        <f>ROUND(I187*H187,2)</f>
        <v>0</v>
      </c>
      <c r="BL187" s="22" t="s">
        <v>140</v>
      </c>
      <c r="BM187" s="22" t="s">
        <v>335</v>
      </c>
    </row>
    <row r="188" spans="2:65" s="1" customFormat="1" ht="27">
      <c r="B188" s="39"/>
      <c r="C188" s="61"/>
      <c r="D188" s="203" t="s">
        <v>142</v>
      </c>
      <c r="E188" s="61"/>
      <c r="F188" s="204" t="s">
        <v>336</v>
      </c>
      <c r="G188" s="61"/>
      <c r="H188" s="61"/>
      <c r="I188" s="161"/>
      <c r="J188" s="61"/>
      <c r="K188" s="61"/>
      <c r="L188" s="59"/>
      <c r="M188" s="205"/>
      <c r="N188" s="40"/>
      <c r="O188" s="40"/>
      <c r="P188" s="40"/>
      <c r="Q188" s="40"/>
      <c r="R188" s="40"/>
      <c r="S188" s="40"/>
      <c r="T188" s="76"/>
      <c r="AT188" s="22" t="s">
        <v>142</v>
      </c>
      <c r="AU188" s="22" t="s">
        <v>84</v>
      </c>
    </row>
    <row r="189" spans="2:65" s="11" customFormat="1" ht="13.5">
      <c r="B189" s="206"/>
      <c r="C189" s="207"/>
      <c r="D189" s="208" t="s">
        <v>144</v>
      </c>
      <c r="E189" s="209" t="s">
        <v>22</v>
      </c>
      <c r="F189" s="210" t="s">
        <v>337</v>
      </c>
      <c r="G189" s="207"/>
      <c r="H189" s="211">
        <v>21</v>
      </c>
      <c r="I189" s="212"/>
      <c r="J189" s="207"/>
      <c r="K189" s="207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144</v>
      </c>
      <c r="AU189" s="217" t="s">
        <v>84</v>
      </c>
      <c r="AV189" s="11" t="s">
        <v>84</v>
      </c>
      <c r="AW189" s="11" t="s">
        <v>39</v>
      </c>
      <c r="AX189" s="11" t="s">
        <v>24</v>
      </c>
      <c r="AY189" s="217" t="s">
        <v>133</v>
      </c>
    </row>
    <row r="190" spans="2:65" s="1" customFormat="1" ht="31.5" customHeight="1">
      <c r="B190" s="39"/>
      <c r="C190" s="191" t="s">
        <v>338</v>
      </c>
      <c r="D190" s="191" t="s">
        <v>135</v>
      </c>
      <c r="E190" s="192" t="s">
        <v>339</v>
      </c>
      <c r="F190" s="193" t="s">
        <v>340</v>
      </c>
      <c r="G190" s="194" t="s">
        <v>138</v>
      </c>
      <c r="H190" s="195">
        <v>111</v>
      </c>
      <c r="I190" s="196"/>
      <c r="J190" s="197">
        <f>ROUND(I190*H190,2)</f>
        <v>0</v>
      </c>
      <c r="K190" s="193" t="s">
        <v>221</v>
      </c>
      <c r="L190" s="59"/>
      <c r="M190" s="198" t="s">
        <v>22</v>
      </c>
      <c r="N190" s="199" t="s">
        <v>46</v>
      </c>
      <c r="O190" s="40"/>
      <c r="P190" s="200">
        <f>O190*H190</f>
        <v>0</v>
      </c>
      <c r="Q190" s="200">
        <v>7.6E-3</v>
      </c>
      <c r="R190" s="200">
        <f>Q190*H190</f>
        <v>0.84360000000000002</v>
      </c>
      <c r="S190" s="200">
        <v>0</v>
      </c>
      <c r="T190" s="201">
        <f>S190*H190</f>
        <v>0</v>
      </c>
      <c r="AR190" s="22" t="s">
        <v>140</v>
      </c>
      <c r="AT190" s="22" t="s">
        <v>135</v>
      </c>
      <c r="AU190" s="22" t="s">
        <v>84</v>
      </c>
      <c r="AY190" s="22" t="s">
        <v>133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22" t="s">
        <v>24</v>
      </c>
      <c r="BK190" s="202">
        <f>ROUND(I190*H190,2)</f>
        <v>0</v>
      </c>
      <c r="BL190" s="22" t="s">
        <v>140</v>
      </c>
      <c r="BM190" s="22" t="s">
        <v>341</v>
      </c>
    </row>
    <row r="191" spans="2:65" s="11" customFormat="1" ht="13.5">
      <c r="B191" s="206"/>
      <c r="C191" s="207"/>
      <c r="D191" s="208" t="s">
        <v>144</v>
      </c>
      <c r="E191" s="209" t="s">
        <v>22</v>
      </c>
      <c r="F191" s="210" t="s">
        <v>342</v>
      </c>
      <c r="G191" s="207"/>
      <c r="H191" s="211">
        <v>111</v>
      </c>
      <c r="I191" s="212"/>
      <c r="J191" s="207"/>
      <c r="K191" s="207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144</v>
      </c>
      <c r="AU191" s="217" t="s">
        <v>84</v>
      </c>
      <c r="AV191" s="11" t="s">
        <v>84</v>
      </c>
      <c r="AW191" s="11" t="s">
        <v>39</v>
      </c>
      <c r="AX191" s="11" t="s">
        <v>24</v>
      </c>
      <c r="AY191" s="217" t="s">
        <v>133</v>
      </c>
    </row>
    <row r="192" spans="2:65" s="1" customFormat="1" ht="31.5" customHeight="1">
      <c r="B192" s="39"/>
      <c r="C192" s="191" t="s">
        <v>343</v>
      </c>
      <c r="D192" s="191" t="s">
        <v>135</v>
      </c>
      <c r="E192" s="192" t="s">
        <v>344</v>
      </c>
      <c r="F192" s="193" t="s">
        <v>345</v>
      </c>
      <c r="G192" s="194" t="s">
        <v>138</v>
      </c>
      <c r="H192" s="195">
        <v>111</v>
      </c>
      <c r="I192" s="196"/>
      <c r="J192" s="197">
        <f>ROUND(I192*H192,2)</f>
        <v>0</v>
      </c>
      <c r="K192" s="193" t="s">
        <v>221</v>
      </c>
      <c r="L192" s="59"/>
      <c r="M192" s="198" t="s">
        <v>22</v>
      </c>
      <c r="N192" s="199" t="s">
        <v>46</v>
      </c>
      <c r="O192" s="40"/>
      <c r="P192" s="200">
        <f>O192*H192</f>
        <v>0</v>
      </c>
      <c r="Q192" s="200">
        <v>0</v>
      </c>
      <c r="R192" s="200">
        <f>Q192*H192</f>
        <v>0</v>
      </c>
      <c r="S192" s="200">
        <v>0</v>
      </c>
      <c r="T192" s="201">
        <f>S192*H192</f>
        <v>0</v>
      </c>
      <c r="AR192" s="22" t="s">
        <v>140</v>
      </c>
      <c r="AT192" s="22" t="s">
        <v>135</v>
      </c>
      <c r="AU192" s="22" t="s">
        <v>84</v>
      </c>
      <c r="AY192" s="22" t="s">
        <v>133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22" t="s">
        <v>24</v>
      </c>
      <c r="BK192" s="202">
        <f>ROUND(I192*H192,2)</f>
        <v>0</v>
      </c>
      <c r="BL192" s="22" t="s">
        <v>140</v>
      </c>
      <c r="BM192" s="22" t="s">
        <v>346</v>
      </c>
    </row>
    <row r="193" spans="2:65" s="1" customFormat="1" ht="31.5" customHeight="1">
      <c r="B193" s="39"/>
      <c r="C193" s="191" t="s">
        <v>347</v>
      </c>
      <c r="D193" s="191" t="s">
        <v>135</v>
      </c>
      <c r="E193" s="192" t="s">
        <v>348</v>
      </c>
      <c r="F193" s="193" t="s">
        <v>349</v>
      </c>
      <c r="G193" s="194" t="s">
        <v>187</v>
      </c>
      <c r="H193" s="195">
        <v>3.6749999999999998</v>
      </c>
      <c r="I193" s="196"/>
      <c r="J193" s="197">
        <f>ROUND(I193*H193,2)</f>
        <v>0</v>
      </c>
      <c r="K193" s="193" t="s">
        <v>139</v>
      </c>
      <c r="L193" s="59"/>
      <c r="M193" s="198" t="s">
        <v>22</v>
      </c>
      <c r="N193" s="199" t="s">
        <v>46</v>
      </c>
      <c r="O193" s="40"/>
      <c r="P193" s="200">
        <f>O193*H193</f>
        <v>0</v>
      </c>
      <c r="Q193" s="200">
        <v>1.0490900000000001</v>
      </c>
      <c r="R193" s="200">
        <f>Q193*H193</f>
        <v>3.8554057500000001</v>
      </c>
      <c r="S193" s="200">
        <v>0</v>
      </c>
      <c r="T193" s="201">
        <f>S193*H193</f>
        <v>0</v>
      </c>
      <c r="AR193" s="22" t="s">
        <v>140</v>
      </c>
      <c r="AT193" s="22" t="s">
        <v>135</v>
      </c>
      <c r="AU193" s="22" t="s">
        <v>84</v>
      </c>
      <c r="AY193" s="22" t="s">
        <v>133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22" t="s">
        <v>24</v>
      </c>
      <c r="BK193" s="202">
        <f>ROUND(I193*H193,2)</f>
        <v>0</v>
      </c>
      <c r="BL193" s="22" t="s">
        <v>140</v>
      </c>
      <c r="BM193" s="22" t="s">
        <v>350</v>
      </c>
    </row>
    <row r="194" spans="2:65" s="1" customFormat="1" ht="27">
      <c r="B194" s="39"/>
      <c r="C194" s="61"/>
      <c r="D194" s="203" t="s">
        <v>142</v>
      </c>
      <c r="E194" s="61"/>
      <c r="F194" s="204" t="s">
        <v>351</v>
      </c>
      <c r="G194" s="61"/>
      <c r="H194" s="61"/>
      <c r="I194" s="161"/>
      <c r="J194" s="61"/>
      <c r="K194" s="61"/>
      <c r="L194" s="59"/>
      <c r="M194" s="205"/>
      <c r="N194" s="40"/>
      <c r="O194" s="40"/>
      <c r="P194" s="40"/>
      <c r="Q194" s="40"/>
      <c r="R194" s="40"/>
      <c r="S194" s="40"/>
      <c r="T194" s="76"/>
      <c r="AT194" s="22" t="s">
        <v>142</v>
      </c>
      <c r="AU194" s="22" t="s">
        <v>84</v>
      </c>
    </row>
    <row r="195" spans="2:65" s="11" customFormat="1" ht="13.5">
      <c r="B195" s="206"/>
      <c r="C195" s="207"/>
      <c r="D195" s="208" t="s">
        <v>144</v>
      </c>
      <c r="E195" s="209" t="s">
        <v>22</v>
      </c>
      <c r="F195" s="210" t="s">
        <v>352</v>
      </c>
      <c r="G195" s="207"/>
      <c r="H195" s="211">
        <v>3.6749999999999998</v>
      </c>
      <c r="I195" s="212"/>
      <c r="J195" s="207"/>
      <c r="K195" s="207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144</v>
      </c>
      <c r="AU195" s="217" t="s">
        <v>84</v>
      </c>
      <c r="AV195" s="11" t="s">
        <v>84</v>
      </c>
      <c r="AW195" s="11" t="s">
        <v>39</v>
      </c>
      <c r="AX195" s="11" t="s">
        <v>24</v>
      </c>
      <c r="AY195" s="217" t="s">
        <v>133</v>
      </c>
    </row>
    <row r="196" spans="2:65" s="1" customFormat="1" ht="31.5" customHeight="1">
      <c r="B196" s="39"/>
      <c r="C196" s="191" t="s">
        <v>353</v>
      </c>
      <c r="D196" s="191" t="s">
        <v>135</v>
      </c>
      <c r="E196" s="192" t="s">
        <v>354</v>
      </c>
      <c r="F196" s="193" t="s">
        <v>355</v>
      </c>
      <c r="G196" s="194" t="s">
        <v>187</v>
      </c>
      <c r="H196" s="195">
        <v>6.53</v>
      </c>
      <c r="I196" s="196"/>
      <c r="J196" s="197">
        <f>ROUND(I196*H196,2)</f>
        <v>0</v>
      </c>
      <c r="K196" s="193" t="s">
        <v>139</v>
      </c>
      <c r="L196" s="59"/>
      <c r="M196" s="198" t="s">
        <v>22</v>
      </c>
      <c r="N196" s="199" t="s">
        <v>46</v>
      </c>
      <c r="O196" s="40"/>
      <c r="P196" s="200">
        <f>O196*H196</f>
        <v>0</v>
      </c>
      <c r="Q196" s="200">
        <v>5.7790000000000001E-2</v>
      </c>
      <c r="R196" s="200">
        <f>Q196*H196</f>
        <v>0.3773687</v>
      </c>
      <c r="S196" s="200">
        <v>0</v>
      </c>
      <c r="T196" s="201">
        <f>S196*H196</f>
        <v>0</v>
      </c>
      <c r="AR196" s="22" t="s">
        <v>140</v>
      </c>
      <c r="AT196" s="22" t="s">
        <v>135</v>
      </c>
      <c r="AU196" s="22" t="s">
        <v>84</v>
      </c>
      <c r="AY196" s="22" t="s">
        <v>133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22" t="s">
        <v>24</v>
      </c>
      <c r="BK196" s="202">
        <f>ROUND(I196*H196,2)</f>
        <v>0</v>
      </c>
      <c r="BL196" s="22" t="s">
        <v>140</v>
      </c>
      <c r="BM196" s="22" t="s">
        <v>356</v>
      </c>
    </row>
    <row r="197" spans="2:65" s="11" customFormat="1" ht="13.5">
      <c r="B197" s="206"/>
      <c r="C197" s="207"/>
      <c r="D197" s="208" t="s">
        <v>144</v>
      </c>
      <c r="E197" s="209" t="s">
        <v>22</v>
      </c>
      <c r="F197" s="210" t="s">
        <v>357</v>
      </c>
      <c r="G197" s="207"/>
      <c r="H197" s="211">
        <v>6.53</v>
      </c>
      <c r="I197" s="212"/>
      <c r="J197" s="207"/>
      <c r="K197" s="207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144</v>
      </c>
      <c r="AU197" s="217" t="s">
        <v>84</v>
      </c>
      <c r="AV197" s="11" t="s">
        <v>84</v>
      </c>
      <c r="AW197" s="11" t="s">
        <v>39</v>
      </c>
      <c r="AX197" s="11" t="s">
        <v>24</v>
      </c>
      <c r="AY197" s="217" t="s">
        <v>133</v>
      </c>
    </row>
    <row r="198" spans="2:65" s="1" customFormat="1" ht="22.5" customHeight="1">
      <c r="B198" s="39"/>
      <c r="C198" s="233" t="s">
        <v>358</v>
      </c>
      <c r="D198" s="233" t="s">
        <v>229</v>
      </c>
      <c r="E198" s="234" t="s">
        <v>359</v>
      </c>
      <c r="F198" s="235" t="s">
        <v>360</v>
      </c>
      <c r="G198" s="236" t="s">
        <v>187</v>
      </c>
      <c r="H198" s="237">
        <v>6.53</v>
      </c>
      <c r="I198" s="238"/>
      <c r="J198" s="239">
        <f>ROUND(I198*H198,2)</f>
        <v>0</v>
      </c>
      <c r="K198" s="235" t="s">
        <v>22</v>
      </c>
      <c r="L198" s="240"/>
      <c r="M198" s="241" t="s">
        <v>22</v>
      </c>
      <c r="N198" s="242" t="s">
        <v>46</v>
      </c>
      <c r="O198" s="40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AR198" s="22" t="s">
        <v>184</v>
      </c>
      <c r="AT198" s="22" t="s">
        <v>229</v>
      </c>
      <c r="AU198" s="22" t="s">
        <v>84</v>
      </c>
      <c r="AY198" s="22" t="s">
        <v>133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2" t="s">
        <v>24</v>
      </c>
      <c r="BK198" s="202">
        <f>ROUND(I198*H198,2)</f>
        <v>0</v>
      </c>
      <c r="BL198" s="22" t="s">
        <v>140</v>
      </c>
      <c r="BM198" s="22" t="s">
        <v>361</v>
      </c>
    </row>
    <row r="199" spans="2:65" s="11" customFormat="1" ht="13.5">
      <c r="B199" s="206"/>
      <c r="C199" s="207"/>
      <c r="D199" s="208" t="s">
        <v>144</v>
      </c>
      <c r="E199" s="209" t="s">
        <v>22</v>
      </c>
      <c r="F199" s="210" t="s">
        <v>362</v>
      </c>
      <c r="G199" s="207"/>
      <c r="H199" s="211">
        <v>6.53</v>
      </c>
      <c r="I199" s="212"/>
      <c r="J199" s="207"/>
      <c r="K199" s="207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144</v>
      </c>
      <c r="AU199" s="217" t="s">
        <v>84</v>
      </c>
      <c r="AV199" s="11" t="s">
        <v>84</v>
      </c>
      <c r="AW199" s="11" t="s">
        <v>39</v>
      </c>
      <c r="AX199" s="11" t="s">
        <v>24</v>
      </c>
      <c r="AY199" s="217" t="s">
        <v>133</v>
      </c>
    </row>
    <row r="200" spans="2:65" s="1" customFormat="1" ht="22.5" customHeight="1">
      <c r="B200" s="39"/>
      <c r="C200" s="191" t="s">
        <v>363</v>
      </c>
      <c r="D200" s="191" t="s">
        <v>135</v>
      </c>
      <c r="E200" s="192" t="s">
        <v>364</v>
      </c>
      <c r="F200" s="193" t="s">
        <v>365</v>
      </c>
      <c r="G200" s="194" t="s">
        <v>259</v>
      </c>
      <c r="H200" s="195">
        <v>12</v>
      </c>
      <c r="I200" s="196"/>
      <c r="J200" s="197">
        <f>ROUND(I200*H200,2)</f>
        <v>0</v>
      </c>
      <c r="K200" s="193" t="s">
        <v>139</v>
      </c>
      <c r="L200" s="59"/>
      <c r="M200" s="198" t="s">
        <v>22</v>
      </c>
      <c r="N200" s="199" t="s">
        <v>46</v>
      </c>
      <c r="O200" s="40"/>
      <c r="P200" s="200">
        <f>O200*H200</f>
        <v>0</v>
      </c>
      <c r="Q200" s="200">
        <v>0</v>
      </c>
      <c r="R200" s="200">
        <f>Q200*H200</f>
        <v>0</v>
      </c>
      <c r="S200" s="200">
        <v>0</v>
      </c>
      <c r="T200" s="201">
        <f>S200*H200</f>
        <v>0</v>
      </c>
      <c r="AR200" s="22" t="s">
        <v>140</v>
      </c>
      <c r="AT200" s="22" t="s">
        <v>135</v>
      </c>
      <c r="AU200" s="22" t="s">
        <v>84</v>
      </c>
      <c r="AY200" s="22" t="s">
        <v>133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22" t="s">
        <v>24</v>
      </c>
      <c r="BK200" s="202">
        <f>ROUND(I200*H200,2)</f>
        <v>0</v>
      </c>
      <c r="BL200" s="22" t="s">
        <v>140</v>
      </c>
      <c r="BM200" s="22" t="s">
        <v>366</v>
      </c>
    </row>
    <row r="201" spans="2:65" s="1" customFormat="1" ht="22.5" customHeight="1">
      <c r="B201" s="39"/>
      <c r="C201" s="233" t="s">
        <v>367</v>
      </c>
      <c r="D201" s="233" t="s">
        <v>229</v>
      </c>
      <c r="E201" s="234" t="s">
        <v>368</v>
      </c>
      <c r="F201" s="235" t="s">
        <v>369</v>
      </c>
      <c r="G201" s="236" t="s">
        <v>259</v>
      </c>
      <c r="H201" s="237">
        <v>6</v>
      </c>
      <c r="I201" s="238"/>
      <c r="J201" s="239">
        <f>ROUND(I201*H201,2)</f>
        <v>0</v>
      </c>
      <c r="K201" s="235" t="s">
        <v>22</v>
      </c>
      <c r="L201" s="240"/>
      <c r="M201" s="241" t="s">
        <v>22</v>
      </c>
      <c r="N201" s="242" t="s">
        <v>46</v>
      </c>
      <c r="O201" s="40"/>
      <c r="P201" s="200">
        <f>O201*H201</f>
        <v>0</v>
      </c>
      <c r="Q201" s="200">
        <v>0</v>
      </c>
      <c r="R201" s="200">
        <f>Q201*H201</f>
        <v>0</v>
      </c>
      <c r="S201" s="200">
        <v>0</v>
      </c>
      <c r="T201" s="201">
        <f>S201*H201</f>
        <v>0</v>
      </c>
      <c r="AR201" s="22" t="s">
        <v>184</v>
      </c>
      <c r="AT201" s="22" t="s">
        <v>229</v>
      </c>
      <c r="AU201" s="22" t="s">
        <v>84</v>
      </c>
      <c r="AY201" s="22" t="s">
        <v>133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22" t="s">
        <v>24</v>
      </c>
      <c r="BK201" s="202">
        <f>ROUND(I201*H201,2)</f>
        <v>0</v>
      </c>
      <c r="BL201" s="22" t="s">
        <v>140</v>
      </c>
      <c r="BM201" s="22" t="s">
        <v>370</v>
      </c>
    </row>
    <row r="202" spans="2:65" s="1" customFormat="1" ht="22.5" customHeight="1">
      <c r="B202" s="39"/>
      <c r="C202" s="233" t="s">
        <v>371</v>
      </c>
      <c r="D202" s="233" t="s">
        <v>229</v>
      </c>
      <c r="E202" s="234" t="s">
        <v>372</v>
      </c>
      <c r="F202" s="235" t="s">
        <v>373</v>
      </c>
      <c r="G202" s="236" t="s">
        <v>259</v>
      </c>
      <c r="H202" s="237">
        <v>5</v>
      </c>
      <c r="I202" s="238"/>
      <c r="J202" s="239">
        <f>ROUND(I202*H202,2)</f>
        <v>0</v>
      </c>
      <c r="K202" s="235" t="s">
        <v>22</v>
      </c>
      <c r="L202" s="240"/>
      <c r="M202" s="241" t="s">
        <v>22</v>
      </c>
      <c r="N202" s="242" t="s">
        <v>46</v>
      </c>
      <c r="O202" s="40"/>
      <c r="P202" s="200">
        <f>O202*H202</f>
        <v>0</v>
      </c>
      <c r="Q202" s="200">
        <v>0</v>
      </c>
      <c r="R202" s="200">
        <f>Q202*H202</f>
        <v>0</v>
      </c>
      <c r="S202" s="200">
        <v>0</v>
      </c>
      <c r="T202" s="201">
        <f>S202*H202</f>
        <v>0</v>
      </c>
      <c r="AR202" s="22" t="s">
        <v>184</v>
      </c>
      <c r="AT202" s="22" t="s">
        <v>229</v>
      </c>
      <c r="AU202" s="22" t="s">
        <v>84</v>
      </c>
      <c r="AY202" s="22" t="s">
        <v>133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22" t="s">
        <v>24</v>
      </c>
      <c r="BK202" s="202">
        <f>ROUND(I202*H202,2)</f>
        <v>0</v>
      </c>
      <c r="BL202" s="22" t="s">
        <v>140</v>
      </c>
      <c r="BM202" s="22" t="s">
        <v>374</v>
      </c>
    </row>
    <row r="203" spans="2:65" s="1" customFormat="1" ht="22.5" customHeight="1">
      <c r="B203" s="39"/>
      <c r="C203" s="233" t="s">
        <v>375</v>
      </c>
      <c r="D203" s="233" t="s">
        <v>229</v>
      </c>
      <c r="E203" s="234" t="s">
        <v>376</v>
      </c>
      <c r="F203" s="235" t="s">
        <v>377</v>
      </c>
      <c r="G203" s="236" t="s">
        <v>259</v>
      </c>
      <c r="H203" s="237">
        <v>1</v>
      </c>
      <c r="I203" s="238"/>
      <c r="J203" s="239">
        <f>ROUND(I203*H203,2)</f>
        <v>0</v>
      </c>
      <c r="K203" s="235" t="s">
        <v>22</v>
      </c>
      <c r="L203" s="240"/>
      <c r="M203" s="241" t="s">
        <v>22</v>
      </c>
      <c r="N203" s="242" t="s">
        <v>46</v>
      </c>
      <c r="O203" s="40"/>
      <c r="P203" s="200">
        <f>O203*H203</f>
        <v>0</v>
      </c>
      <c r="Q203" s="200">
        <v>0</v>
      </c>
      <c r="R203" s="200">
        <f>Q203*H203</f>
        <v>0</v>
      </c>
      <c r="S203" s="200">
        <v>0</v>
      </c>
      <c r="T203" s="201">
        <f>S203*H203</f>
        <v>0</v>
      </c>
      <c r="AR203" s="22" t="s">
        <v>184</v>
      </c>
      <c r="AT203" s="22" t="s">
        <v>229</v>
      </c>
      <c r="AU203" s="22" t="s">
        <v>84</v>
      </c>
      <c r="AY203" s="22" t="s">
        <v>133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22" t="s">
        <v>24</v>
      </c>
      <c r="BK203" s="202">
        <f>ROUND(I203*H203,2)</f>
        <v>0</v>
      </c>
      <c r="BL203" s="22" t="s">
        <v>140</v>
      </c>
      <c r="BM203" s="22" t="s">
        <v>378</v>
      </c>
    </row>
    <row r="204" spans="2:65" s="1" customFormat="1" ht="57" customHeight="1">
      <c r="B204" s="39"/>
      <c r="C204" s="191" t="s">
        <v>379</v>
      </c>
      <c r="D204" s="191" t="s">
        <v>135</v>
      </c>
      <c r="E204" s="192" t="s">
        <v>380</v>
      </c>
      <c r="F204" s="193" t="s">
        <v>381</v>
      </c>
      <c r="G204" s="194" t="s">
        <v>382</v>
      </c>
      <c r="H204" s="195">
        <v>0.31900000000000001</v>
      </c>
      <c r="I204" s="196"/>
      <c r="J204" s="197">
        <f>ROUND(I204*H204,2)</f>
        <v>0</v>
      </c>
      <c r="K204" s="193" t="s">
        <v>139</v>
      </c>
      <c r="L204" s="59"/>
      <c r="M204" s="198" t="s">
        <v>22</v>
      </c>
      <c r="N204" s="199" t="s">
        <v>46</v>
      </c>
      <c r="O204" s="40"/>
      <c r="P204" s="200">
        <f>O204*H204</f>
        <v>0</v>
      </c>
      <c r="Q204" s="200">
        <v>0</v>
      </c>
      <c r="R204" s="200">
        <f>Q204*H204</f>
        <v>0</v>
      </c>
      <c r="S204" s="200">
        <v>0</v>
      </c>
      <c r="T204" s="201">
        <f>S204*H204</f>
        <v>0</v>
      </c>
      <c r="AR204" s="22" t="s">
        <v>140</v>
      </c>
      <c r="AT204" s="22" t="s">
        <v>135</v>
      </c>
      <c r="AU204" s="22" t="s">
        <v>84</v>
      </c>
      <c r="AY204" s="22" t="s">
        <v>133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22" t="s">
        <v>24</v>
      </c>
      <c r="BK204" s="202">
        <f>ROUND(I204*H204,2)</f>
        <v>0</v>
      </c>
      <c r="BL204" s="22" t="s">
        <v>140</v>
      </c>
      <c r="BM204" s="22" t="s">
        <v>383</v>
      </c>
    </row>
    <row r="205" spans="2:65" s="1" customFormat="1" ht="27">
      <c r="B205" s="39"/>
      <c r="C205" s="61"/>
      <c r="D205" s="208" t="s">
        <v>142</v>
      </c>
      <c r="E205" s="61"/>
      <c r="F205" s="232" t="s">
        <v>384</v>
      </c>
      <c r="G205" s="61"/>
      <c r="H205" s="61"/>
      <c r="I205" s="161"/>
      <c r="J205" s="61"/>
      <c r="K205" s="61"/>
      <c r="L205" s="59"/>
      <c r="M205" s="205"/>
      <c r="N205" s="40"/>
      <c r="O205" s="40"/>
      <c r="P205" s="40"/>
      <c r="Q205" s="40"/>
      <c r="R205" s="40"/>
      <c r="S205" s="40"/>
      <c r="T205" s="76"/>
      <c r="AT205" s="22" t="s">
        <v>142</v>
      </c>
      <c r="AU205" s="22" t="s">
        <v>84</v>
      </c>
    </row>
    <row r="206" spans="2:65" s="1" customFormat="1" ht="22.5" customHeight="1">
      <c r="B206" s="39"/>
      <c r="C206" s="233" t="s">
        <v>385</v>
      </c>
      <c r="D206" s="233" t="s">
        <v>229</v>
      </c>
      <c r="E206" s="234" t="s">
        <v>386</v>
      </c>
      <c r="F206" s="235" t="s">
        <v>387</v>
      </c>
      <c r="G206" s="236" t="s">
        <v>187</v>
      </c>
      <c r="H206" s="237">
        <v>0.31900000000000001</v>
      </c>
      <c r="I206" s="238"/>
      <c r="J206" s="239">
        <f>ROUND(I206*H206,2)</f>
        <v>0</v>
      </c>
      <c r="K206" s="235" t="s">
        <v>22</v>
      </c>
      <c r="L206" s="240"/>
      <c r="M206" s="241" t="s">
        <v>22</v>
      </c>
      <c r="N206" s="242" t="s">
        <v>46</v>
      </c>
      <c r="O206" s="40"/>
      <c r="P206" s="200">
        <f>O206*H206</f>
        <v>0</v>
      </c>
      <c r="Q206" s="200">
        <v>0</v>
      </c>
      <c r="R206" s="200">
        <f>Q206*H206</f>
        <v>0</v>
      </c>
      <c r="S206" s="200">
        <v>0</v>
      </c>
      <c r="T206" s="201">
        <f>S206*H206</f>
        <v>0</v>
      </c>
      <c r="AR206" s="22" t="s">
        <v>184</v>
      </c>
      <c r="AT206" s="22" t="s">
        <v>229</v>
      </c>
      <c r="AU206" s="22" t="s">
        <v>84</v>
      </c>
      <c r="AY206" s="22" t="s">
        <v>133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22" t="s">
        <v>24</v>
      </c>
      <c r="BK206" s="202">
        <f>ROUND(I206*H206,2)</f>
        <v>0</v>
      </c>
      <c r="BL206" s="22" t="s">
        <v>140</v>
      </c>
      <c r="BM206" s="22" t="s">
        <v>388</v>
      </c>
    </row>
    <row r="207" spans="2:65" s="11" customFormat="1" ht="13.5">
      <c r="B207" s="206"/>
      <c r="C207" s="207"/>
      <c r="D207" s="208" t="s">
        <v>144</v>
      </c>
      <c r="E207" s="209" t="s">
        <v>22</v>
      </c>
      <c r="F207" s="210" t="s">
        <v>389</v>
      </c>
      <c r="G207" s="207"/>
      <c r="H207" s="211">
        <v>0.31900000000000001</v>
      </c>
      <c r="I207" s="212"/>
      <c r="J207" s="207"/>
      <c r="K207" s="207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144</v>
      </c>
      <c r="AU207" s="217" t="s">
        <v>84</v>
      </c>
      <c r="AV207" s="11" t="s">
        <v>84</v>
      </c>
      <c r="AW207" s="11" t="s">
        <v>39</v>
      </c>
      <c r="AX207" s="11" t="s">
        <v>24</v>
      </c>
      <c r="AY207" s="217" t="s">
        <v>133</v>
      </c>
    </row>
    <row r="208" spans="2:65" s="1" customFormat="1" ht="31.5" customHeight="1">
      <c r="B208" s="39"/>
      <c r="C208" s="191" t="s">
        <v>390</v>
      </c>
      <c r="D208" s="191" t="s">
        <v>135</v>
      </c>
      <c r="E208" s="192" t="s">
        <v>391</v>
      </c>
      <c r="F208" s="193" t="s">
        <v>392</v>
      </c>
      <c r="G208" s="194" t="s">
        <v>159</v>
      </c>
      <c r="H208" s="195">
        <v>1.44</v>
      </c>
      <c r="I208" s="196"/>
      <c r="J208" s="197">
        <f>ROUND(I208*H208,2)</f>
        <v>0</v>
      </c>
      <c r="K208" s="193" t="s">
        <v>221</v>
      </c>
      <c r="L208" s="59"/>
      <c r="M208" s="198" t="s">
        <v>22</v>
      </c>
      <c r="N208" s="199" t="s">
        <v>46</v>
      </c>
      <c r="O208" s="40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AR208" s="22" t="s">
        <v>140</v>
      </c>
      <c r="AT208" s="22" t="s">
        <v>135</v>
      </c>
      <c r="AU208" s="22" t="s">
        <v>84</v>
      </c>
      <c r="AY208" s="22" t="s">
        <v>133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22" t="s">
        <v>24</v>
      </c>
      <c r="BK208" s="202">
        <f>ROUND(I208*H208,2)</f>
        <v>0</v>
      </c>
      <c r="BL208" s="22" t="s">
        <v>140</v>
      </c>
      <c r="BM208" s="22" t="s">
        <v>393</v>
      </c>
    </row>
    <row r="209" spans="2:65" s="11" customFormat="1" ht="13.5">
      <c r="B209" s="206"/>
      <c r="C209" s="207"/>
      <c r="D209" s="208" t="s">
        <v>144</v>
      </c>
      <c r="E209" s="209" t="s">
        <v>22</v>
      </c>
      <c r="F209" s="210" t="s">
        <v>394</v>
      </c>
      <c r="G209" s="207"/>
      <c r="H209" s="211">
        <v>1.44</v>
      </c>
      <c r="I209" s="212"/>
      <c r="J209" s="207"/>
      <c r="K209" s="207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144</v>
      </c>
      <c r="AU209" s="217" t="s">
        <v>84</v>
      </c>
      <c r="AV209" s="11" t="s">
        <v>84</v>
      </c>
      <c r="AW209" s="11" t="s">
        <v>39</v>
      </c>
      <c r="AX209" s="11" t="s">
        <v>24</v>
      </c>
      <c r="AY209" s="217" t="s">
        <v>133</v>
      </c>
    </row>
    <row r="210" spans="2:65" s="1" customFormat="1" ht="22.5" customHeight="1">
      <c r="B210" s="39"/>
      <c r="C210" s="191" t="s">
        <v>395</v>
      </c>
      <c r="D210" s="191" t="s">
        <v>135</v>
      </c>
      <c r="E210" s="192" t="s">
        <v>396</v>
      </c>
      <c r="F210" s="193" t="s">
        <v>397</v>
      </c>
      <c r="G210" s="194" t="s">
        <v>159</v>
      </c>
      <c r="H210" s="195">
        <v>4.8</v>
      </c>
      <c r="I210" s="196"/>
      <c r="J210" s="197">
        <f>ROUND(I210*H210,2)</f>
        <v>0</v>
      </c>
      <c r="K210" s="193" t="s">
        <v>139</v>
      </c>
      <c r="L210" s="59"/>
      <c r="M210" s="198" t="s">
        <v>22</v>
      </c>
      <c r="N210" s="199" t="s">
        <v>46</v>
      </c>
      <c r="O210" s="40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AR210" s="22" t="s">
        <v>140</v>
      </c>
      <c r="AT210" s="22" t="s">
        <v>135</v>
      </c>
      <c r="AU210" s="22" t="s">
        <v>84</v>
      </c>
      <c r="AY210" s="22" t="s">
        <v>133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22" t="s">
        <v>24</v>
      </c>
      <c r="BK210" s="202">
        <f>ROUND(I210*H210,2)</f>
        <v>0</v>
      </c>
      <c r="BL210" s="22" t="s">
        <v>140</v>
      </c>
      <c r="BM210" s="22" t="s">
        <v>398</v>
      </c>
    </row>
    <row r="211" spans="2:65" s="11" customFormat="1" ht="13.5">
      <c r="B211" s="206"/>
      <c r="C211" s="207"/>
      <c r="D211" s="208" t="s">
        <v>144</v>
      </c>
      <c r="E211" s="209" t="s">
        <v>22</v>
      </c>
      <c r="F211" s="210" t="s">
        <v>399</v>
      </c>
      <c r="G211" s="207"/>
      <c r="H211" s="211">
        <v>4.8</v>
      </c>
      <c r="I211" s="212"/>
      <c r="J211" s="207"/>
      <c r="K211" s="207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144</v>
      </c>
      <c r="AU211" s="217" t="s">
        <v>84</v>
      </c>
      <c r="AV211" s="11" t="s">
        <v>84</v>
      </c>
      <c r="AW211" s="11" t="s">
        <v>39</v>
      </c>
      <c r="AX211" s="11" t="s">
        <v>24</v>
      </c>
      <c r="AY211" s="217" t="s">
        <v>133</v>
      </c>
    </row>
    <row r="212" spans="2:65" s="1" customFormat="1" ht="31.5" customHeight="1">
      <c r="B212" s="39"/>
      <c r="C212" s="191" t="s">
        <v>400</v>
      </c>
      <c r="D212" s="191" t="s">
        <v>135</v>
      </c>
      <c r="E212" s="192" t="s">
        <v>401</v>
      </c>
      <c r="F212" s="193" t="s">
        <v>402</v>
      </c>
      <c r="G212" s="194" t="s">
        <v>159</v>
      </c>
      <c r="H212" s="195">
        <v>29.4</v>
      </c>
      <c r="I212" s="196"/>
      <c r="J212" s="197">
        <f>ROUND(I212*H212,2)</f>
        <v>0</v>
      </c>
      <c r="K212" s="193" t="s">
        <v>139</v>
      </c>
      <c r="L212" s="59"/>
      <c r="M212" s="198" t="s">
        <v>22</v>
      </c>
      <c r="N212" s="199" t="s">
        <v>46</v>
      </c>
      <c r="O212" s="40"/>
      <c r="P212" s="200">
        <f>O212*H212</f>
        <v>0</v>
      </c>
      <c r="Q212" s="200">
        <v>0</v>
      </c>
      <c r="R212" s="200">
        <f>Q212*H212</f>
        <v>0</v>
      </c>
      <c r="S212" s="200">
        <v>0</v>
      </c>
      <c r="T212" s="201">
        <f>S212*H212</f>
        <v>0</v>
      </c>
      <c r="AR212" s="22" t="s">
        <v>140</v>
      </c>
      <c r="AT212" s="22" t="s">
        <v>135</v>
      </c>
      <c r="AU212" s="22" t="s">
        <v>84</v>
      </c>
      <c r="AY212" s="22" t="s">
        <v>133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22" t="s">
        <v>24</v>
      </c>
      <c r="BK212" s="202">
        <f>ROUND(I212*H212,2)</f>
        <v>0</v>
      </c>
      <c r="BL212" s="22" t="s">
        <v>140</v>
      </c>
      <c r="BM212" s="22" t="s">
        <v>403</v>
      </c>
    </row>
    <row r="213" spans="2:65" s="11" customFormat="1" ht="13.5">
      <c r="B213" s="206"/>
      <c r="C213" s="207"/>
      <c r="D213" s="208" t="s">
        <v>144</v>
      </c>
      <c r="E213" s="209" t="s">
        <v>22</v>
      </c>
      <c r="F213" s="210" t="s">
        <v>404</v>
      </c>
      <c r="G213" s="207"/>
      <c r="H213" s="211">
        <v>29.4</v>
      </c>
      <c r="I213" s="212"/>
      <c r="J213" s="207"/>
      <c r="K213" s="207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144</v>
      </c>
      <c r="AU213" s="217" t="s">
        <v>84</v>
      </c>
      <c r="AV213" s="11" t="s">
        <v>84</v>
      </c>
      <c r="AW213" s="11" t="s">
        <v>39</v>
      </c>
      <c r="AX213" s="11" t="s">
        <v>24</v>
      </c>
      <c r="AY213" s="217" t="s">
        <v>133</v>
      </c>
    </row>
    <row r="214" spans="2:65" s="1" customFormat="1" ht="31.5" customHeight="1">
      <c r="B214" s="39"/>
      <c r="C214" s="191" t="s">
        <v>405</v>
      </c>
      <c r="D214" s="191" t="s">
        <v>135</v>
      </c>
      <c r="E214" s="192" t="s">
        <v>406</v>
      </c>
      <c r="F214" s="193" t="s">
        <v>407</v>
      </c>
      <c r="G214" s="194" t="s">
        <v>138</v>
      </c>
      <c r="H214" s="195">
        <v>71</v>
      </c>
      <c r="I214" s="196"/>
      <c r="J214" s="197">
        <f>ROUND(I214*H214,2)</f>
        <v>0</v>
      </c>
      <c r="K214" s="193" t="s">
        <v>221</v>
      </c>
      <c r="L214" s="59"/>
      <c r="M214" s="198" t="s">
        <v>22</v>
      </c>
      <c r="N214" s="199" t="s">
        <v>46</v>
      </c>
      <c r="O214" s="40"/>
      <c r="P214" s="200">
        <f>O214*H214</f>
        <v>0</v>
      </c>
      <c r="Q214" s="200">
        <v>1.0311999999999999</v>
      </c>
      <c r="R214" s="200">
        <f>Q214*H214</f>
        <v>73.215199999999996</v>
      </c>
      <c r="S214" s="200">
        <v>0</v>
      </c>
      <c r="T214" s="201">
        <f>S214*H214</f>
        <v>0</v>
      </c>
      <c r="AR214" s="22" t="s">
        <v>140</v>
      </c>
      <c r="AT214" s="22" t="s">
        <v>135</v>
      </c>
      <c r="AU214" s="22" t="s">
        <v>84</v>
      </c>
      <c r="AY214" s="22" t="s">
        <v>133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22" t="s">
        <v>24</v>
      </c>
      <c r="BK214" s="202">
        <f>ROUND(I214*H214,2)</f>
        <v>0</v>
      </c>
      <c r="BL214" s="22" t="s">
        <v>140</v>
      </c>
      <c r="BM214" s="22" t="s">
        <v>408</v>
      </c>
    </row>
    <row r="215" spans="2:65" s="1" customFormat="1" ht="27">
      <c r="B215" s="39"/>
      <c r="C215" s="61"/>
      <c r="D215" s="203" t="s">
        <v>142</v>
      </c>
      <c r="E215" s="61"/>
      <c r="F215" s="204" t="s">
        <v>409</v>
      </c>
      <c r="G215" s="61"/>
      <c r="H215" s="61"/>
      <c r="I215" s="161"/>
      <c r="J215" s="61"/>
      <c r="K215" s="61"/>
      <c r="L215" s="59"/>
      <c r="M215" s="205"/>
      <c r="N215" s="40"/>
      <c r="O215" s="40"/>
      <c r="P215" s="40"/>
      <c r="Q215" s="40"/>
      <c r="R215" s="40"/>
      <c r="S215" s="40"/>
      <c r="T215" s="76"/>
      <c r="AT215" s="22" t="s">
        <v>142</v>
      </c>
      <c r="AU215" s="22" t="s">
        <v>84</v>
      </c>
    </row>
    <row r="216" spans="2:65" s="10" customFormat="1" ht="29.85" customHeight="1">
      <c r="B216" s="174"/>
      <c r="C216" s="175"/>
      <c r="D216" s="188" t="s">
        <v>74</v>
      </c>
      <c r="E216" s="189" t="s">
        <v>163</v>
      </c>
      <c r="F216" s="189" t="s">
        <v>410</v>
      </c>
      <c r="G216" s="175"/>
      <c r="H216" s="175"/>
      <c r="I216" s="178"/>
      <c r="J216" s="190">
        <f>BK216</f>
        <v>0</v>
      </c>
      <c r="K216" s="175"/>
      <c r="L216" s="180"/>
      <c r="M216" s="181"/>
      <c r="N216" s="182"/>
      <c r="O216" s="182"/>
      <c r="P216" s="183">
        <f>SUM(P217:P224)</f>
        <v>0</v>
      </c>
      <c r="Q216" s="182"/>
      <c r="R216" s="183">
        <f>SUM(R217:R224)</f>
        <v>0.104615</v>
      </c>
      <c r="S216" s="182"/>
      <c r="T216" s="184">
        <f>SUM(T217:T224)</f>
        <v>0</v>
      </c>
      <c r="AR216" s="185" t="s">
        <v>24</v>
      </c>
      <c r="AT216" s="186" t="s">
        <v>74</v>
      </c>
      <c r="AU216" s="186" t="s">
        <v>24</v>
      </c>
      <c r="AY216" s="185" t="s">
        <v>133</v>
      </c>
      <c r="BK216" s="187">
        <f>SUM(BK217:BK224)</f>
        <v>0</v>
      </c>
    </row>
    <row r="217" spans="2:65" s="1" customFormat="1" ht="31.5" customHeight="1">
      <c r="B217" s="39"/>
      <c r="C217" s="191" t="s">
        <v>411</v>
      </c>
      <c r="D217" s="191" t="s">
        <v>135</v>
      </c>
      <c r="E217" s="192" t="s">
        <v>412</v>
      </c>
      <c r="F217" s="193" t="s">
        <v>413</v>
      </c>
      <c r="G217" s="194" t="s">
        <v>138</v>
      </c>
      <c r="H217" s="195">
        <v>171.5</v>
      </c>
      <c r="I217" s="196"/>
      <c r="J217" s="197">
        <f>ROUND(I217*H217,2)</f>
        <v>0</v>
      </c>
      <c r="K217" s="193" t="s">
        <v>139</v>
      </c>
      <c r="L217" s="59"/>
      <c r="M217" s="198" t="s">
        <v>22</v>
      </c>
      <c r="N217" s="199" t="s">
        <v>46</v>
      </c>
      <c r="O217" s="40"/>
      <c r="P217" s="200">
        <f>O217*H217</f>
        <v>0</v>
      </c>
      <c r="Q217" s="200">
        <v>6.0999999999999997E-4</v>
      </c>
      <c r="R217" s="200">
        <f>Q217*H217</f>
        <v>0.104615</v>
      </c>
      <c r="S217" s="200">
        <v>0</v>
      </c>
      <c r="T217" s="201">
        <f>S217*H217</f>
        <v>0</v>
      </c>
      <c r="AR217" s="22" t="s">
        <v>140</v>
      </c>
      <c r="AT217" s="22" t="s">
        <v>135</v>
      </c>
      <c r="AU217" s="22" t="s">
        <v>84</v>
      </c>
      <c r="AY217" s="22" t="s">
        <v>133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2" t="s">
        <v>24</v>
      </c>
      <c r="BK217" s="202">
        <f>ROUND(I217*H217,2)</f>
        <v>0</v>
      </c>
      <c r="BL217" s="22" t="s">
        <v>140</v>
      </c>
      <c r="BM217" s="22" t="s">
        <v>414</v>
      </c>
    </row>
    <row r="218" spans="2:65" s="1" customFormat="1" ht="27">
      <c r="B218" s="39"/>
      <c r="C218" s="61"/>
      <c r="D218" s="208" t="s">
        <v>142</v>
      </c>
      <c r="E218" s="61"/>
      <c r="F218" s="232" t="s">
        <v>415</v>
      </c>
      <c r="G218" s="61"/>
      <c r="H218" s="61"/>
      <c r="I218" s="161"/>
      <c r="J218" s="61"/>
      <c r="K218" s="61"/>
      <c r="L218" s="59"/>
      <c r="M218" s="205"/>
      <c r="N218" s="40"/>
      <c r="O218" s="40"/>
      <c r="P218" s="40"/>
      <c r="Q218" s="40"/>
      <c r="R218" s="40"/>
      <c r="S218" s="40"/>
      <c r="T218" s="76"/>
      <c r="AT218" s="22" t="s">
        <v>142</v>
      </c>
      <c r="AU218" s="22" t="s">
        <v>84</v>
      </c>
    </row>
    <row r="219" spans="2:65" s="1" customFormat="1" ht="31.5" customHeight="1">
      <c r="B219" s="39"/>
      <c r="C219" s="191" t="s">
        <v>416</v>
      </c>
      <c r="D219" s="191" t="s">
        <v>135</v>
      </c>
      <c r="E219" s="192" t="s">
        <v>417</v>
      </c>
      <c r="F219" s="193" t="s">
        <v>418</v>
      </c>
      <c r="G219" s="194" t="s">
        <v>138</v>
      </c>
      <c r="H219" s="195">
        <v>14</v>
      </c>
      <c r="I219" s="196"/>
      <c r="J219" s="197">
        <f>ROUND(I219*H219,2)</f>
        <v>0</v>
      </c>
      <c r="K219" s="193" t="s">
        <v>139</v>
      </c>
      <c r="L219" s="59"/>
      <c r="M219" s="198" t="s">
        <v>22</v>
      </c>
      <c r="N219" s="199" t="s">
        <v>46</v>
      </c>
      <c r="O219" s="40"/>
      <c r="P219" s="200">
        <f>O219*H219</f>
        <v>0</v>
      </c>
      <c r="Q219" s="200">
        <v>0</v>
      </c>
      <c r="R219" s="200">
        <f>Q219*H219</f>
        <v>0</v>
      </c>
      <c r="S219" s="200">
        <v>0</v>
      </c>
      <c r="T219" s="201">
        <f>S219*H219</f>
        <v>0</v>
      </c>
      <c r="AR219" s="22" t="s">
        <v>140</v>
      </c>
      <c r="AT219" s="22" t="s">
        <v>135</v>
      </c>
      <c r="AU219" s="22" t="s">
        <v>84</v>
      </c>
      <c r="AY219" s="22" t="s">
        <v>133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22" t="s">
        <v>24</v>
      </c>
      <c r="BK219" s="202">
        <f>ROUND(I219*H219,2)</f>
        <v>0</v>
      </c>
      <c r="BL219" s="22" t="s">
        <v>140</v>
      </c>
      <c r="BM219" s="22" t="s">
        <v>419</v>
      </c>
    </row>
    <row r="220" spans="2:65" s="11" customFormat="1" ht="13.5">
      <c r="B220" s="206"/>
      <c r="C220" s="207"/>
      <c r="D220" s="208" t="s">
        <v>144</v>
      </c>
      <c r="E220" s="209" t="s">
        <v>22</v>
      </c>
      <c r="F220" s="210" t="s">
        <v>420</v>
      </c>
      <c r="G220" s="207"/>
      <c r="H220" s="211">
        <v>14</v>
      </c>
      <c r="I220" s="212"/>
      <c r="J220" s="207"/>
      <c r="K220" s="207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144</v>
      </c>
      <c r="AU220" s="217" t="s">
        <v>84</v>
      </c>
      <c r="AV220" s="11" t="s">
        <v>84</v>
      </c>
      <c r="AW220" s="11" t="s">
        <v>39</v>
      </c>
      <c r="AX220" s="11" t="s">
        <v>24</v>
      </c>
      <c r="AY220" s="217" t="s">
        <v>133</v>
      </c>
    </row>
    <row r="221" spans="2:65" s="1" customFormat="1" ht="31.5" customHeight="1">
      <c r="B221" s="39"/>
      <c r="C221" s="191" t="s">
        <v>421</v>
      </c>
      <c r="D221" s="191" t="s">
        <v>135</v>
      </c>
      <c r="E221" s="192" t="s">
        <v>422</v>
      </c>
      <c r="F221" s="193" t="s">
        <v>423</v>
      </c>
      <c r="G221" s="194" t="s">
        <v>138</v>
      </c>
      <c r="H221" s="195">
        <v>171.5</v>
      </c>
      <c r="I221" s="196"/>
      <c r="J221" s="197">
        <f>ROUND(I221*H221,2)</f>
        <v>0</v>
      </c>
      <c r="K221" s="193" t="s">
        <v>139</v>
      </c>
      <c r="L221" s="59"/>
      <c r="M221" s="198" t="s">
        <v>22</v>
      </c>
      <c r="N221" s="199" t="s">
        <v>46</v>
      </c>
      <c r="O221" s="40"/>
      <c r="P221" s="200">
        <f>O221*H221</f>
        <v>0</v>
      </c>
      <c r="Q221" s="200">
        <v>0</v>
      </c>
      <c r="R221" s="200">
        <f>Q221*H221</f>
        <v>0</v>
      </c>
      <c r="S221" s="200">
        <v>0</v>
      </c>
      <c r="T221" s="201">
        <f>S221*H221</f>
        <v>0</v>
      </c>
      <c r="AR221" s="22" t="s">
        <v>140</v>
      </c>
      <c r="AT221" s="22" t="s">
        <v>135</v>
      </c>
      <c r="AU221" s="22" t="s">
        <v>84</v>
      </c>
      <c r="AY221" s="22" t="s">
        <v>133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22" t="s">
        <v>24</v>
      </c>
      <c r="BK221" s="202">
        <f>ROUND(I221*H221,2)</f>
        <v>0</v>
      </c>
      <c r="BL221" s="22" t="s">
        <v>140</v>
      </c>
      <c r="BM221" s="22" t="s">
        <v>424</v>
      </c>
    </row>
    <row r="222" spans="2:65" s="1" customFormat="1" ht="27">
      <c r="B222" s="39"/>
      <c r="C222" s="61"/>
      <c r="D222" s="208" t="s">
        <v>142</v>
      </c>
      <c r="E222" s="61"/>
      <c r="F222" s="232" t="s">
        <v>425</v>
      </c>
      <c r="G222" s="61"/>
      <c r="H222" s="61"/>
      <c r="I222" s="161"/>
      <c r="J222" s="61"/>
      <c r="K222" s="61"/>
      <c r="L222" s="59"/>
      <c r="M222" s="205"/>
      <c r="N222" s="40"/>
      <c r="O222" s="40"/>
      <c r="P222" s="40"/>
      <c r="Q222" s="40"/>
      <c r="R222" s="40"/>
      <c r="S222" s="40"/>
      <c r="T222" s="76"/>
      <c r="AT222" s="22" t="s">
        <v>142</v>
      </c>
      <c r="AU222" s="22" t="s">
        <v>84</v>
      </c>
    </row>
    <row r="223" spans="2:65" s="1" customFormat="1" ht="31.5" customHeight="1">
      <c r="B223" s="39"/>
      <c r="C223" s="191" t="s">
        <v>426</v>
      </c>
      <c r="D223" s="191" t="s">
        <v>135</v>
      </c>
      <c r="E223" s="192" t="s">
        <v>427</v>
      </c>
      <c r="F223" s="193" t="s">
        <v>428</v>
      </c>
      <c r="G223" s="194" t="s">
        <v>138</v>
      </c>
      <c r="H223" s="195">
        <v>171.5</v>
      </c>
      <c r="I223" s="196"/>
      <c r="J223" s="197">
        <f>ROUND(I223*H223,2)</f>
        <v>0</v>
      </c>
      <c r="K223" s="193" t="s">
        <v>139</v>
      </c>
      <c r="L223" s="59"/>
      <c r="M223" s="198" t="s">
        <v>22</v>
      </c>
      <c r="N223" s="199" t="s">
        <v>46</v>
      </c>
      <c r="O223" s="40"/>
      <c r="P223" s="200">
        <f>O223*H223</f>
        <v>0</v>
      </c>
      <c r="Q223" s="200">
        <v>0</v>
      </c>
      <c r="R223" s="200">
        <f>Q223*H223</f>
        <v>0</v>
      </c>
      <c r="S223" s="200">
        <v>0</v>
      </c>
      <c r="T223" s="201">
        <f>S223*H223</f>
        <v>0</v>
      </c>
      <c r="AR223" s="22" t="s">
        <v>140</v>
      </c>
      <c r="AT223" s="22" t="s">
        <v>135</v>
      </c>
      <c r="AU223" s="22" t="s">
        <v>84</v>
      </c>
      <c r="AY223" s="22" t="s">
        <v>133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22" t="s">
        <v>24</v>
      </c>
      <c r="BK223" s="202">
        <f>ROUND(I223*H223,2)</f>
        <v>0</v>
      </c>
      <c r="BL223" s="22" t="s">
        <v>140</v>
      </c>
      <c r="BM223" s="22" t="s">
        <v>429</v>
      </c>
    </row>
    <row r="224" spans="2:65" s="1" customFormat="1" ht="27">
      <c r="B224" s="39"/>
      <c r="C224" s="61"/>
      <c r="D224" s="203" t="s">
        <v>142</v>
      </c>
      <c r="E224" s="61"/>
      <c r="F224" s="204" t="s">
        <v>430</v>
      </c>
      <c r="G224" s="61"/>
      <c r="H224" s="61"/>
      <c r="I224" s="161"/>
      <c r="J224" s="61"/>
      <c r="K224" s="61"/>
      <c r="L224" s="59"/>
      <c r="M224" s="205"/>
      <c r="N224" s="40"/>
      <c r="O224" s="40"/>
      <c r="P224" s="40"/>
      <c r="Q224" s="40"/>
      <c r="R224" s="40"/>
      <c r="S224" s="40"/>
      <c r="T224" s="76"/>
      <c r="AT224" s="22" t="s">
        <v>142</v>
      </c>
      <c r="AU224" s="22" t="s">
        <v>84</v>
      </c>
    </row>
    <row r="225" spans="2:65" s="10" customFormat="1" ht="29.85" customHeight="1">
      <c r="B225" s="174"/>
      <c r="C225" s="175"/>
      <c r="D225" s="188" t="s">
        <v>74</v>
      </c>
      <c r="E225" s="189" t="s">
        <v>171</v>
      </c>
      <c r="F225" s="189" t="s">
        <v>431</v>
      </c>
      <c r="G225" s="175"/>
      <c r="H225" s="175"/>
      <c r="I225" s="178"/>
      <c r="J225" s="190">
        <f>BK225</f>
        <v>0</v>
      </c>
      <c r="K225" s="175"/>
      <c r="L225" s="180"/>
      <c r="M225" s="181"/>
      <c r="N225" s="182"/>
      <c r="O225" s="182"/>
      <c r="P225" s="183">
        <f>SUM(P226:P234)</f>
        <v>0</v>
      </c>
      <c r="Q225" s="182"/>
      <c r="R225" s="183">
        <f>SUM(R226:R234)</f>
        <v>0.16770000000000002</v>
      </c>
      <c r="S225" s="182"/>
      <c r="T225" s="184">
        <f>SUM(T226:T234)</f>
        <v>0</v>
      </c>
      <c r="AR225" s="185" t="s">
        <v>24</v>
      </c>
      <c r="AT225" s="186" t="s">
        <v>74</v>
      </c>
      <c r="AU225" s="186" t="s">
        <v>24</v>
      </c>
      <c r="AY225" s="185" t="s">
        <v>133</v>
      </c>
      <c r="BK225" s="187">
        <f>SUM(BK226:BK234)</f>
        <v>0</v>
      </c>
    </row>
    <row r="226" spans="2:65" s="1" customFormat="1" ht="22.5" customHeight="1">
      <c r="B226" s="39"/>
      <c r="C226" s="191" t="s">
        <v>432</v>
      </c>
      <c r="D226" s="191" t="s">
        <v>135</v>
      </c>
      <c r="E226" s="192" t="s">
        <v>433</v>
      </c>
      <c r="F226" s="193" t="s">
        <v>434</v>
      </c>
      <c r="G226" s="194" t="s">
        <v>138</v>
      </c>
      <c r="H226" s="195">
        <v>84</v>
      </c>
      <c r="I226" s="196"/>
      <c r="J226" s="197">
        <f>ROUND(I226*H226,2)</f>
        <v>0</v>
      </c>
      <c r="K226" s="193" t="s">
        <v>139</v>
      </c>
      <c r="L226" s="59"/>
      <c r="M226" s="198" t="s">
        <v>22</v>
      </c>
      <c r="N226" s="199" t="s">
        <v>46</v>
      </c>
      <c r="O226" s="40"/>
      <c r="P226" s="200">
        <f>O226*H226</f>
        <v>0</v>
      </c>
      <c r="Q226" s="200">
        <v>8.1999999999999998E-4</v>
      </c>
      <c r="R226" s="200">
        <f>Q226*H226</f>
        <v>6.8879999999999997E-2</v>
      </c>
      <c r="S226" s="200">
        <v>0</v>
      </c>
      <c r="T226" s="201">
        <f>S226*H226</f>
        <v>0</v>
      </c>
      <c r="AR226" s="22" t="s">
        <v>140</v>
      </c>
      <c r="AT226" s="22" t="s">
        <v>135</v>
      </c>
      <c r="AU226" s="22" t="s">
        <v>84</v>
      </c>
      <c r="AY226" s="22" t="s">
        <v>133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22" t="s">
        <v>24</v>
      </c>
      <c r="BK226" s="202">
        <f>ROUND(I226*H226,2)</f>
        <v>0</v>
      </c>
      <c r="BL226" s="22" t="s">
        <v>140</v>
      </c>
      <c r="BM226" s="22" t="s">
        <v>435</v>
      </c>
    </row>
    <row r="227" spans="2:65" s="11" customFormat="1" ht="13.5">
      <c r="B227" s="206"/>
      <c r="C227" s="207"/>
      <c r="D227" s="208" t="s">
        <v>144</v>
      </c>
      <c r="E227" s="209" t="s">
        <v>22</v>
      </c>
      <c r="F227" s="210" t="s">
        <v>436</v>
      </c>
      <c r="G227" s="207"/>
      <c r="H227" s="211">
        <v>84</v>
      </c>
      <c r="I227" s="212"/>
      <c r="J227" s="207"/>
      <c r="K227" s="207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144</v>
      </c>
      <c r="AU227" s="217" t="s">
        <v>84</v>
      </c>
      <c r="AV227" s="11" t="s">
        <v>84</v>
      </c>
      <c r="AW227" s="11" t="s">
        <v>39</v>
      </c>
      <c r="AX227" s="11" t="s">
        <v>24</v>
      </c>
      <c r="AY227" s="217" t="s">
        <v>133</v>
      </c>
    </row>
    <row r="228" spans="2:65" s="1" customFormat="1" ht="31.5" customHeight="1">
      <c r="B228" s="39"/>
      <c r="C228" s="191" t="s">
        <v>437</v>
      </c>
      <c r="D228" s="191" t="s">
        <v>135</v>
      </c>
      <c r="E228" s="192" t="s">
        <v>438</v>
      </c>
      <c r="F228" s="193" t="s">
        <v>439</v>
      </c>
      <c r="G228" s="194" t="s">
        <v>138</v>
      </c>
      <c r="H228" s="195">
        <v>19</v>
      </c>
      <c r="I228" s="196"/>
      <c r="J228" s="197">
        <f>ROUND(I228*H228,2)</f>
        <v>0</v>
      </c>
      <c r="K228" s="193" t="s">
        <v>139</v>
      </c>
      <c r="L228" s="59"/>
      <c r="M228" s="198" t="s">
        <v>22</v>
      </c>
      <c r="N228" s="199" t="s">
        <v>46</v>
      </c>
      <c r="O228" s="40"/>
      <c r="P228" s="200">
        <f>O228*H228</f>
        <v>0</v>
      </c>
      <c r="Q228" s="200">
        <v>6.0000000000000002E-5</v>
      </c>
      <c r="R228" s="200">
        <f>Q228*H228</f>
        <v>1.14E-3</v>
      </c>
      <c r="S228" s="200">
        <v>0</v>
      </c>
      <c r="T228" s="201">
        <f>S228*H228</f>
        <v>0</v>
      </c>
      <c r="AR228" s="22" t="s">
        <v>140</v>
      </c>
      <c r="AT228" s="22" t="s">
        <v>135</v>
      </c>
      <c r="AU228" s="22" t="s">
        <v>84</v>
      </c>
      <c r="AY228" s="22" t="s">
        <v>133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22" t="s">
        <v>24</v>
      </c>
      <c r="BK228" s="202">
        <f>ROUND(I228*H228,2)</f>
        <v>0</v>
      </c>
      <c r="BL228" s="22" t="s">
        <v>140</v>
      </c>
      <c r="BM228" s="22" t="s">
        <v>440</v>
      </c>
    </row>
    <row r="229" spans="2:65" s="11" customFormat="1" ht="13.5">
      <c r="B229" s="206"/>
      <c r="C229" s="207"/>
      <c r="D229" s="203" t="s">
        <v>144</v>
      </c>
      <c r="E229" s="218" t="s">
        <v>22</v>
      </c>
      <c r="F229" s="219" t="s">
        <v>441</v>
      </c>
      <c r="G229" s="207"/>
      <c r="H229" s="220">
        <v>19</v>
      </c>
      <c r="I229" s="212"/>
      <c r="J229" s="207"/>
      <c r="K229" s="207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144</v>
      </c>
      <c r="AU229" s="217" t="s">
        <v>84</v>
      </c>
      <c r="AV229" s="11" t="s">
        <v>84</v>
      </c>
      <c r="AW229" s="11" t="s">
        <v>39</v>
      </c>
      <c r="AX229" s="11" t="s">
        <v>75</v>
      </c>
      <c r="AY229" s="217" t="s">
        <v>133</v>
      </c>
    </row>
    <row r="230" spans="2:65" s="11" customFormat="1" ht="13.5">
      <c r="B230" s="206"/>
      <c r="C230" s="207"/>
      <c r="D230" s="203" t="s">
        <v>144</v>
      </c>
      <c r="E230" s="218" t="s">
        <v>22</v>
      </c>
      <c r="F230" s="219" t="s">
        <v>442</v>
      </c>
      <c r="G230" s="207"/>
      <c r="H230" s="220">
        <v>0</v>
      </c>
      <c r="I230" s="212"/>
      <c r="J230" s="207"/>
      <c r="K230" s="207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144</v>
      </c>
      <c r="AU230" s="217" t="s">
        <v>84</v>
      </c>
      <c r="AV230" s="11" t="s">
        <v>84</v>
      </c>
      <c r="AW230" s="11" t="s">
        <v>39</v>
      </c>
      <c r="AX230" s="11" t="s">
        <v>75</v>
      </c>
      <c r="AY230" s="217" t="s">
        <v>133</v>
      </c>
    </row>
    <row r="231" spans="2:65" s="11" customFormat="1" ht="13.5">
      <c r="B231" s="206"/>
      <c r="C231" s="207"/>
      <c r="D231" s="203" t="s">
        <v>144</v>
      </c>
      <c r="E231" s="218" t="s">
        <v>22</v>
      </c>
      <c r="F231" s="219" t="s">
        <v>443</v>
      </c>
      <c r="G231" s="207"/>
      <c r="H231" s="220">
        <v>0</v>
      </c>
      <c r="I231" s="212"/>
      <c r="J231" s="207"/>
      <c r="K231" s="207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144</v>
      </c>
      <c r="AU231" s="217" t="s">
        <v>84</v>
      </c>
      <c r="AV231" s="11" t="s">
        <v>84</v>
      </c>
      <c r="AW231" s="11" t="s">
        <v>39</v>
      </c>
      <c r="AX231" s="11" t="s">
        <v>75</v>
      </c>
      <c r="AY231" s="217" t="s">
        <v>133</v>
      </c>
    </row>
    <row r="232" spans="2:65" s="12" customFormat="1" ht="13.5">
      <c r="B232" s="221"/>
      <c r="C232" s="222"/>
      <c r="D232" s="208" t="s">
        <v>144</v>
      </c>
      <c r="E232" s="223" t="s">
        <v>22</v>
      </c>
      <c r="F232" s="224" t="s">
        <v>170</v>
      </c>
      <c r="G232" s="222"/>
      <c r="H232" s="225">
        <v>19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144</v>
      </c>
      <c r="AU232" s="231" t="s">
        <v>84</v>
      </c>
      <c r="AV232" s="12" t="s">
        <v>140</v>
      </c>
      <c r="AW232" s="12" t="s">
        <v>39</v>
      </c>
      <c r="AX232" s="12" t="s">
        <v>24</v>
      </c>
      <c r="AY232" s="231" t="s">
        <v>133</v>
      </c>
    </row>
    <row r="233" spans="2:65" s="1" customFormat="1" ht="22.5" customHeight="1">
      <c r="B233" s="39"/>
      <c r="C233" s="191" t="s">
        <v>444</v>
      </c>
      <c r="D233" s="191" t="s">
        <v>135</v>
      </c>
      <c r="E233" s="192" t="s">
        <v>445</v>
      </c>
      <c r="F233" s="193" t="s">
        <v>446</v>
      </c>
      <c r="G233" s="194" t="s">
        <v>138</v>
      </c>
      <c r="H233" s="195">
        <v>296</v>
      </c>
      <c r="I233" s="196"/>
      <c r="J233" s="197">
        <f>ROUND(I233*H233,2)</f>
        <v>0</v>
      </c>
      <c r="K233" s="193" t="s">
        <v>139</v>
      </c>
      <c r="L233" s="59"/>
      <c r="M233" s="198" t="s">
        <v>22</v>
      </c>
      <c r="N233" s="199" t="s">
        <v>46</v>
      </c>
      <c r="O233" s="40"/>
      <c r="P233" s="200">
        <f>O233*H233</f>
        <v>0</v>
      </c>
      <c r="Q233" s="200">
        <v>3.3E-4</v>
      </c>
      <c r="R233" s="200">
        <f>Q233*H233</f>
        <v>9.7680000000000003E-2</v>
      </c>
      <c r="S233" s="200">
        <v>0</v>
      </c>
      <c r="T233" s="201">
        <f>S233*H233</f>
        <v>0</v>
      </c>
      <c r="AR233" s="22" t="s">
        <v>140</v>
      </c>
      <c r="AT233" s="22" t="s">
        <v>135</v>
      </c>
      <c r="AU233" s="22" t="s">
        <v>84</v>
      </c>
      <c r="AY233" s="22" t="s">
        <v>133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22" t="s">
        <v>24</v>
      </c>
      <c r="BK233" s="202">
        <f>ROUND(I233*H233,2)</f>
        <v>0</v>
      </c>
      <c r="BL233" s="22" t="s">
        <v>140</v>
      </c>
      <c r="BM233" s="22" t="s">
        <v>447</v>
      </c>
    </row>
    <row r="234" spans="2:65" s="11" customFormat="1" ht="13.5">
      <c r="B234" s="206"/>
      <c r="C234" s="207"/>
      <c r="D234" s="203" t="s">
        <v>144</v>
      </c>
      <c r="E234" s="218" t="s">
        <v>22</v>
      </c>
      <c r="F234" s="219" t="s">
        <v>448</v>
      </c>
      <c r="G234" s="207"/>
      <c r="H234" s="220">
        <v>296</v>
      </c>
      <c r="I234" s="212"/>
      <c r="J234" s="207"/>
      <c r="K234" s="207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144</v>
      </c>
      <c r="AU234" s="217" t="s">
        <v>84</v>
      </c>
      <c r="AV234" s="11" t="s">
        <v>84</v>
      </c>
      <c r="AW234" s="11" t="s">
        <v>39</v>
      </c>
      <c r="AX234" s="11" t="s">
        <v>24</v>
      </c>
      <c r="AY234" s="217" t="s">
        <v>133</v>
      </c>
    </row>
    <row r="235" spans="2:65" s="10" customFormat="1" ht="29.85" customHeight="1">
      <c r="B235" s="174"/>
      <c r="C235" s="175"/>
      <c r="D235" s="188" t="s">
        <v>74</v>
      </c>
      <c r="E235" s="189" t="s">
        <v>190</v>
      </c>
      <c r="F235" s="189" t="s">
        <v>449</v>
      </c>
      <c r="G235" s="175"/>
      <c r="H235" s="175"/>
      <c r="I235" s="178"/>
      <c r="J235" s="190">
        <f>BK235</f>
        <v>0</v>
      </c>
      <c r="K235" s="175"/>
      <c r="L235" s="180"/>
      <c r="M235" s="181"/>
      <c r="N235" s="182"/>
      <c r="O235" s="182"/>
      <c r="P235" s="183">
        <f>SUM(P236:P295)</f>
        <v>0</v>
      </c>
      <c r="Q235" s="182"/>
      <c r="R235" s="183">
        <f>SUM(R236:R295)</f>
        <v>26.162161840000003</v>
      </c>
      <c r="S235" s="182"/>
      <c r="T235" s="184">
        <f>SUM(T236:T295)</f>
        <v>223.05618679999998</v>
      </c>
      <c r="AR235" s="185" t="s">
        <v>24</v>
      </c>
      <c r="AT235" s="186" t="s">
        <v>74</v>
      </c>
      <c r="AU235" s="186" t="s">
        <v>24</v>
      </c>
      <c r="AY235" s="185" t="s">
        <v>133</v>
      </c>
      <c r="BK235" s="187">
        <f>SUM(BK236:BK295)</f>
        <v>0</v>
      </c>
    </row>
    <row r="236" spans="2:65" s="1" customFormat="1" ht="31.5" customHeight="1">
      <c r="B236" s="39"/>
      <c r="C236" s="191" t="s">
        <v>450</v>
      </c>
      <c r="D236" s="191" t="s">
        <v>135</v>
      </c>
      <c r="E236" s="192" t="s">
        <v>451</v>
      </c>
      <c r="F236" s="193" t="s">
        <v>452</v>
      </c>
      <c r="G236" s="194" t="s">
        <v>204</v>
      </c>
      <c r="H236" s="195">
        <v>36</v>
      </c>
      <c r="I236" s="196"/>
      <c r="J236" s="197">
        <f>ROUND(I236*H236,2)</f>
        <v>0</v>
      </c>
      <c r="K236" s="193" t="s">
        <v>139</v>
      </c>
      <c r="L236" s="59"/>
      <c r="M236" s="198" t="s">
        <v>22</v>
      </c>
      <c r="N236" s="199" t="s">
        <v>46</v>
      </c>
      <c r="O236" s="40"/>
      <c r="P236" s="200">
        <f>O236*H236</f>
        <v>0</v>
      </c>
      <c r="Q236" s="200">
        <v>2.8299999999999999E-2</v>
      </c>
      <c r="R236" s="200">
        <f>Q236*H236</f>
        <v>1.0187999999999999</v>
      </c>
      <c r="S236" s="200">
        <v>0</v>
      </c>
      <c r="T236" s="201">
        <f>S236*H236</f>
        <v>0</v>
      </c>
      <c r="AR236" s="22" t="s">
        <v>140</v>
      </c>
      <c r="AT236" s="22" t="s">
        <v>135</v>
      </c>
      <c r="AU236" s="22" t="s">
        <v>84</v>
      </c>
      <c r="AY236" s="22" t="s">
        <v>133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22" t="s">
        <v>24</v>
      </c>
      <c r="BK236" s="202">
        <f>ROUND(I236*H236,2)</f>
        <v>0</v>
      </c>
      <c r="BL236" s="22" t="s">
        <v>140</v>
      </c>
      <c r="BM236" s="22" t="s">
        <v>453</v>
      </c>
    </row>
    <row r="237" spans="2:65" s="1" customFormat="1" ht="31.5" customHeight="1">
      <c r="B237" s="39"/>
      <c r="C237" s="191" t="s">
        <v>454</v>
      </c>
      <c r="D237" s="191" t="s">
        <v>135</v>
      </c>
      <c r="E237" s="192" t="s">
        <v>455</v>
      </c>
      <c r="F237" s="193" t="s">
        <v>456</v>
      </c>
      <c r="G237" s="194" t="s">
        <v>204</v>
      </c>
      <c r="H237" s="195">
        <v>38</v>
      </c>
      <c r="I237" s="196"/>
      <c r="J237" s="197">
        <f>ROUND(I237*H237,2)</f>
        <v>0</v>
      </c>
      <c r="K237" s="193" t="s">
        <v>139</v>
      </c>
      <c r="L237" s="59"/>
      <c r="M237" s="198" t="s">
        <v>22</v>
      </c>
      <c r="N237" s="199" t="s">
        <v>46</v>
      </c>
      <c r="O237" s="40"/>
      <c r="P237" s="200">
        <f>O237*H237</f>
        <v>0</v>
      </c>
      <c r="Q237" s="200">
        <v>7.0499999999999993E-2</v>
      </c>
      <c r="R237" s="200">
        <f>Q237*H237</f>
        <v>2.6789999999999998</v>
      </c>
      <c r="S237" s="200">
        <v>0</v>
      </c>
      <c r="T237" s="201">
        <f>S237*H237</f>
        <v>0</v>
      </c>
      <c r="AR237" s="22" t="s">
        <v>140</v>
      </c>
      <c r="AT237" s="22" t="s">
        <v>135</v>
      </c>
      <c r="AU237" s="22" t="s">
        <v>84</v>
      </c>
      <c r="AY237" s="22" t="s">
        <v>133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2" t="s">
        <v>24</v>
      </c>
      <c r="BK237" s="202">
        <f>ROUND(I237*H237,2)</f>
        <v>0</v>
      </c>
      <c r="BL237" s="22" t="s">
        <v>140</v>
      </c>
      <c r="BM237" s="22" t="s">
        <v>457</v>
      </c>
    </row>
    <row r="238" spans="2:65" s="11" customFormat="1" ht="13.5">
      <c r="B238" s="206"/>
      <c r="C238" s="207"/>
      <c r="D238" s="208" t="s">
        <v>144</v>
      </c>
      <c r="E238" s="209" t="s">
        <v>22</v>
      </c>
      <c r="F238" s="210" t="s">
        <v>458</v>
      </c>
      <c r="G238" s="207"/>
      <c r="H238" s="211">
        <v>38</v>
      </c>
      <c r="I238" s="212"/>
      <c r="J238" s="207"/>
      <c r="K238" s="207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144</v>
      </c>
      <c r="AU238" s="217" t="s">
        <v>84</v>
      </c>
      <c r="AV238" s="11" t="s">
        <v>84</v>
      </c>
      <c r="AW238" s="11" t="s">
        <v>39</v>
      </c>
      <c r="AX238" s="11" t="s">
        <v>24</v>
      </c>
      <c r="AY238" s="217" t="s">
        <v>133</v>
      </c>
    </row>
    <row r="239" spans="2:65" s="1" customFormat="1" ht="31.5" customHeight="1">
      <c r="B239" s="39"/>
      <c r="C239" s="191" t="s">
        <v>459</v>
      </c>
      <c r="D239" s="191" t="s">
        <v>135</v>
      </c>
      <c r="E239" s="192" t="s">
        <v>460</v>
      </c>
      <c r="F239" s="193" t="s">
        <v>461</v>
      </c>
      <c r="G239" s="194" t="s">
        <v>204</v>
      </c>
      <c r="H239" s="195">
        <v>30</v>
      </c>
      <c r="I239" s="196"/>
      <c r="J239" s="197">
        <f>ROUND(I239*H239,2)</f>
        <v>0</v>
      </c>
      <c r="K239" s="193" t="s">
        <v>139</v>
      </c>
      <c r="L239" s="59"/>
      <c r="M239" s="198" t="s">
        <v>22</v>
      </c>
      <c r="N239" s="199" t="s">
        <v>46</v>
      </c>
      <c r="O239" s="40"/>
      <c r="P239" s="200">
        <f>O239*H239</f>
        <v>0</v>
      </c>
      <c r="Q239" s="200">
        <v>3.0000000000000001E-5</v>
      </c>
      <c r="R239" s="200">
        <f>Q239*H239</f>
        <v>8.9999999999999998E-4</v>
      </c>
      <c r="S239" s="200">
        <v>0</v>
      </c>
      <c r="T239" s="201">
        <f>S239*H239</f>
        <v>0</v>
      </c>
      <c r="AR239" s="22" t="s">
        <v>140</v>
      </c>
      <c r="AT239" s="22" t="s">
        <v>135</v>
      </c>
      <c r="AU239" s="22" t="s">
        <v>84</v>
      </c>
      <c r="AY239" s="22" t="s">
        <v>133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22" t="s">
        <v>24</v>
      </c>
      <c r="BK239" s="202">
        <f>ROUND(I239*H239,2)</f>
        <v>0</v>
      </c>
      <c r="BL239" s="22" t="s">
        <v>140</v>
      </c>
      <c r="BM239" s="22" t="s">
        <v>462</v>
      </c>
    </row>
    <row r="240" spans="2:65" s="1" customFormat="1" ht="22.5" customHeight="1">
      <c r="B240" s="39"/>
      <c r="C240" s="191" t="s">
        <v>463</v>
      </c>
      <c r="D240" s="191" t="s">
        <v>135</v>
      </c>
      <c r="E240" s="192" t="s">
        <v>464</v>
      </c>
      <c r="F240" s="193" t="s">
        <v>465</v>
      </c>
      <c r="G240" s="194" t="s">
        <v>204</v>
      </c>
      <c r="H240" s="195">
        <v>60</v>
      </c>
      <c r="I240" s="196"/>
      <c r="J240" s="197">
        <f>ROUND(I240*H240,2)</f>
        <v>0</v>
      </c>
      <c r="K240" s="193" t="s">
        <v>139</v>
      </c>
      <c r="L240" s="59"/>
      <c r="M240" s="198" t="s">
        <v>22</v>
      </c>
      <c r="N240" s="199" t="s">
        <v>46</v>
      </c>
      <c r="O240" s="40"/>
      <c r="P240" s="200">
        <f>O240*H240</f>
        <v>0</v>
      </c>
      <c r="Q240" s="200">
        <v>1.4999999999999999E-4</v>
      </c>
      <c r="R240" s="200">
        <f>Q240*H240</f>
        <v>8.9999999999999993E-3</v>
      </c>
      <c r="S240" s="200">
        <v>0</v>
      </c>
      <c r="T240" s="201">
        <f>S240*H240</f>
        <v>0</v>
      </c>
      <c r="AR240" s="22" t="s">
        <v>140</v>
      </c>
      <c r="AT240" s="22" t="s">
        <v>135</v>
      </c>
      <c r="AU240" s="22" t="s">
        <v>84</v>
      </c>
      <c r="AY240" s="22" t="s">
        <v>133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22" t="s">
        <v>24</v>
      </c>
      <c r="BK240" s="202">
        <f>ROUND(I240*H240,2)</f>
        <v>0</v>
      </c>
      <c r="BL240" s="22" t="s">
        <v>140</v>
      </c>
      <c r="BM240" s="22" t="s">
        <v>466</v>
      </c>
    </row>
    <row r="241" spans="2:65" s="1" customFormat="1" ht="27">
      <c r="B241" s="39"/>
      <c r="C241" s="61"/>
      <c r="D241" s="203" t="s">
        <v>142</v>
      </c>
      <c r="E241" s="61"/>
      <c r="F241" s="204" t="s">
        <v>467</v>
      </c>
      <c r="G241" s="61"/>
      <c r="H241" s="61"/>
      <c r="I241" s="161"/>
      <c r="J241" s="61"/>
      <c r="K241" s="61"/>
      <c r="L241" s="59"/>
      <c r="M241" s="205"/>
      <c r="N241" s="40"/>
      <c r="O241" s="40"/>
      <c r="P241" s="40"/>
      <c r="Q241" s="40"/>
      <c r="R241" s="40"/>
      <c r="S241" s="40"/>
      <c r="T241" s="76"/>
      <c r="AT241" s="22" t="s">
        <v>142</v>
      </c>
      <c r="AU241" s="22" t="s">
        <v>84</v>
      </c>
    </row>
    <row r="242" spans="2:65" s="11" customFormat="1" ht="13.5">
      <c r="B242" s="206"/>
      <c r="C242" s="207"/>
      <c r="D242" s="208" t="s">
        <v>144</v>
      </c>
      <c r="E242" s="209" t="s">
        <v>22</v>
      </c>
      <c r="F242" s="210" t="s">
        <v>468</v>
      </c>
      <c r="G242" s="207"/>
      <c r="H242" s="211">
        <v>60</v>
      </c>
      <c r="I242" s="212"/>
      <c r="J242" s="207"/>
      <c r="K242" s="207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144</v>
      </c>
      <c r="AU242" s="217" t="s">
        <v>84</v>
      </c>
      <c r="AV242" s="11" t="s">
        <v>84</v>
      </c>
      <c r="AW242" s="11" t="s">
        <v>39</v>
      </c>
      <c r="AX242" s="11" t="s">
        <v>24</v>
      </c>
      <c r="AY242" s="217" t="s">
        <v>133</v>
      </c>
    </row>
    <row r="243" spans="2:65" s="1" customFormat="1" ht="31.5" customHeight="1">
      <c r="B243" s="39"/>
      <c r="C243" s="191" t="s">
        <v>469</v>
      </c>
      <c r="D243" s="191" t="s">
        <v>135</v>
      </c>
      <c r="E243" s="192" t="s">
        <v>470</v>
      </c>
      <c r="F243" s="193" t="s">
        <v>471</v>
      </c>
      <c r="G243" s="194" t="s">
        <v>204</v>
      </c>
      <c r="H243" s="195">
        <v>30</v>
      </c>
      <c r="I243" s="196"/>
      <c r="J243" s="197">
        <f>ROUND(I243*H243,2)</f>
        <v>0</v>
      </c>
      <c r="K243" s="193" t="s">
        <v>139</v>
      </c>
      <c r="L243" s="59"/>
      <c r="M243" s="198" t="s">
        <v>22</v>
      </c>
      <c r="N243" s="199" t="s">
        <v>46</v>
      </c>
      <c r="O243" s="40"/>
      <c r="P243" s="200">
        <f>O243*H243</f>
        <v>0</v>
      </c>
      <c r="Q243" s="200">
        <v>6.9999999999999994E-5</v>
      </c>
      <c r="R243" s="200">
        <f>Q243*H243</f>
        <v>2.0999999999999999E-3</v>
      </c>
      <c r="S243" s="200">
        <v>0</v>
      </c>
      <c r="T243" s="201">
        <f>S243*H243</f>
        <v>0</v>
      </c>
      <c r="AR243" s="22" t="s">
        <v>140</v>
      </c>
      <c r="AT243" s="22" t="s">
        <v>135</v>
      </c>
      <c r="AU243" s="22" t="s">
        <v>84</v>
      </c>
      <c r="AY243" s="22" t="s">
        <v>133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22" t="s">
        <v>24</v>
      </c>
      <c r="BK243" s="202">
        <f>ROUND(I243*H243,2)</f>
        <v>0</v>
      </c>
      <c r="BL243" s="22" t="s">
        <v>140</v>
      </c>
      <c r="BM243" s="22" t="s">
        <v>472</v>
      </c>
    </row>
    <row r="244" spans="2:65" s="1" customFormat="1" ht="22.5" customHeight="1">
      <c r="B244" s="39"/>
      <c r="C244" s="191" t="s">
        <v>473</v>
      </c>
      <c r="D244" s="191" t="s">
        <v>135</v>
      </c>
      <c r="E244" s="192" t="s">
        <v>474</v>
      </c>
      <c r="F244" s="193" t="s">
        <v>475</v>
      </c>
      <c r="G244" s="194" t="s">
        <v>204</v>
      </c>
      <c r="H244" s="195">
        <v>60</v>
      </c>
      <c r="I244" s="196"/>
      <c r="J244" s="197">
        <f>ROUND(I244*H244,2)</f>
        <v>0</v>
      </c>
      <c r="K244" s="193" t="s">
        <v>139</v>
      </c>
      <c r="L244" s="59"/>
      <c r="M244" s="198" t="s">
        <v>22</v>
      </c>
      <c r="N244" s="199" t="s">
        <v>46</v>
      </c>
      <c r="O244" s="40"/>
      <c r="P244" s="200">
        <f>O244*H244</f>
        <v>0</v>
      </c>
      <c r="Q244" s="200">
        <v>4.0000000000000002E-4</v>
      </c>
      <c r="R244" s="200">
        <f>Q244*H244</f>
        <v>2.4E-2</v>
      </c>
      <c r="S244" s="200">
        <v>0</v>
      </c>
      <c r="T244" s="201">
        <f>S244*H244</f>
        <v>0</v>
      </c>
      <c r="AR244" s="22" t="s">
        <v>140</v>
      </c>
      <c r="AT244" s="22" t="s">
        <v>135</v>
      </c>
      <c r="AU244" s="22" t="s">
        <v>84</v>
      </c>
      <c r="AY244" s="22" t="s">
        <v>133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22" t="s">
        <v>24</v>
      </c>
      <c r="BK244" s="202">
        <f>ROUND(I244*H244,2)</f>
        <v>0</v>
      </c>
      <c r="BL244" s="22" t="s">
        <v>140</v>
      </c>
      <c r="BM244" s="22" t="s">
        <v>476</v>
      </c>
    </row>
    <row r="245" spans="2:65" s="1" customFormat="1" ht="27">
      <c r="B245" s="39"/>
      <c r="C245" s="61"/>
      <c r="D245" s="208" t="s">
        <v>142</v>
      </c>
      <c r="E245" s="61"/>
      <c r="F245" s="232" t="s">
        <v>477</v>
      </c>
      <c r="G245" s="61"/>
      <c r="H245" s="61"/>
      <c r="I245" s="161"/>
      <c r="J245" s="61"/>
      <c r="K245" s="61"/>
      <c r="L245" s="59"/>
      <c r="M245" s="205"/>
      <c r="N245" s="40"/>
      <c r="O245" s="40"/>
      <c r="P245" s="40"/>
      <c r="Q245" s="40"/>
      <c r="R245" s="40"/>
      <c r="S245" s="40"/>
      <c r="T245" s="76"/>
      <c r="AT245" s="22" t="s">
        <v>142</v>
      </c>
      <c r="AU245" s="22" t="s">
        <v>84</v>
      </c>
    </row>
    <row r="246" spans="2:65" s="1" customFormat="1" ht="31.5" customHeight="1">
      <c r="B246" s="39"/>
      <c r="C246" s="191" t="s">
        <v>478</v>
      </c>
      <c r="D246" s="191" t="s">
        <v>135</v>
      </c>
      <c r="E246" s="192" t="s">
        <v>479</v>
      </c>
      <c r="F246" s="193" t="s">
        <v>480</v>
      </c>
      <c r="G246" s="194" t="s">
        <v>204</v>
      </c>
      <c r="H246" s="195">
        <v>35.85</v>
      </c>
      <c r="I246" s="196"/>
      <c r="J246" s="197">
        <f>ROUND(I246*H246,2)</f>
        <v>0</v>
      </c>
      <c r="K246" s="193" t="s">
        <v>139</v>
      </c>
      <c r="L246" s="59"/>
      <c r="M246" s="198" t="s">
        <v>22</v>
      </c>
      <c r="N246" s="199" t="s">
        <v>46</v>
      </c>
      <c r="O246" s="40"/>
      <c r="P246" s="200">
        <f>O246*H246</f>
        <v>0</v>
      </c>
      <c r="Q246" s="200">
        <v>1.0000000000000001E-5</v>
      </c>
      <c r="R246" s="200">
        <f>Q246*H246</f>
        <v>3.5850000000000004E-4</v>
      </c>
      <c r="S246" s="200">
        <v>0</v>
      </c>
      <c r="T246" s="201">
        <f>S246*H246</f>
        <v>0</v>
      </c>
      <c r="AR246" s="22" t="s">
        <v>140</v>
      </c>
      <c r="AT246" s="22" t="s">
        <v>135</v>
      </c>
      <c r="AU246" s="22" t="s">
        <v>84</v>
      </c>
      <c r="AY246" s="22" t="s">
        <v>133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2" t="s">
        <v>24</v>
      </c>
      <c r="BK246" s="202">
        <f>ROUND(I246*H246,2)</f>
        <v>0</v>
      </c>
      <c r="BL246" s="22" t="s">
        <v>140</v>
      </c>
      <c r="BM246" s="22" t="s">
        <v>481</v>
      </c>
    </row>
    <row r="247" spans="2:65" s="11" customFormat="1" ht="13.5">
      <c r="B247" s="206"/>
      <c r="C247" s="207"/>
      <c r="D247" s="208" t="s">
        <v>144</v>
      </c>
      <c r="E247" s="209" t="s">
        <v>22</v>
      </c>
      <c r="F247" s="210" t="s">
        <v>482</v>
      </c>
      <c r="G247" s="207"/>
      <c r="H247" s="211">
        <v>35.85</v>
      </c>
      <c r="I247" s="212"/>
      <c r="J247" s="207"/>
      <c r="K247" s="207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144</v>
      </c>
      <c r="AU247" s="217" t="s">
        <v>84</v>
      </c>
      <c r="AV247" s="11" t="s">
        <v>84</v>
      </c>
      <c r="AW247" s="11" t="s">
        <v>39</v>
      </c>
      <c r="AX247" s="11" t="s">
        <v>24</v>
      </c>
      <c r="AY247" s="217" t="s">
        <v>133</v>
      </c>
    </row>
    <row r="248" spans="2:65" s="1" customFormat="1" ht="31.5" customHeight="1">
      <c r="B248" s="39"/>
      <c r="C248" s="191" t="s">
        <v>483</v>
      </c>
      <c r="D248" s="191" t="s">
        <v>135</v>
      </c>
      <c r="E248" s="192" t="s">
        <v>484</v>
      </c>
      <c r="F248" s="193" t="s">
        <v>485</v>
      </c>
      <c r="G248" s="194" t="s">
        <v>204</v>
      </c>
      <c r="H248" s="195">
        <v>24</v>
      </c>
      <c r="I248" s="196"/>
      <c r="J248" s="197">
        <f>ROUND(I248*H248,2)</f>
        <v>0</v>
      </c>
      <c r="K248" s="193" t="s">
        <v>139</v>
      </c>
      <c r="L248" s="59"/>
      <c r="M248" s="198" t="s">
        <v>22</v>
      </c>
      <c r="N248" s="199" t="s">
        <v>46</v>
      </c>
      <c r="O248" s="40"/>
      <c r="P248" s="200">
        <f>O248*H248</f>
        <v>0</v>
      </c>
      <c r="Q248" s="200">
        <v>1.0000000000000001E-5</v>
      </c>
      <c r="R248" s="200">
        <f>Q248*H248</f>
        <v>2.4000000000000003E-4</v>
      </c>
      <c r="S248" s="200">
        <v>0</v>
      </c>
      <c r="T248" s="201">
        <f>S248*H248</f>
        <v>0</v>
      </c>
      <c r="AR248" s="22" t="s">
        <v>140</v>
      </c>
      <c r="AT248" s="22" t="s">
        <v>135</v>
      </c>
      <c r="AU248" s="22" t="s">
        <v>84</v>
      </c>
      <c r="AY248" s="22" t="s">
        <v>133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22" t="s">
        <v>24</v>
      </c>
      <c r="BK248" s="202">
        <f>ROUND(I248*H248,2)</f>
        <v>0</v>
      </c>
      <c r="BL248" s="22" t="s">
        <v>140</v>
      </c>
      <c r="BM248" s="22" t="s">
        <v>486</v>
      </c>
    </row>
    <row r="249" spans="2:65" s="11" customFormat="1" ht="13.5">
      <c r="B249" s="206"/>
      <c r="C249" s="207"/>
      <c r="D249" s="208" t="s">
        <v>144</v>
      </c>
      <c r="E249" s="209" t="s">
        <v>22</v>
      </c>
      <c r="F249" s="210" t="s">
        <v>487</v>
      </c>
      <c r="G249" s="207"/>
      <c r="H249" s="211">
        <v>24</v>
      </c>
      <c r="I249" s="212"/>
      <c r="J249" s="207"/>
      <c r="K249" s="207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144</v>
      </c>
      <c r="AU249" s="217" t="s">
        <v>84</v>
      </c>
      <c r="AV249" s="11" t="s">
        <v>84</v>
      </c>
      <c r="AW249" s="11" t="s">
        <v>39</v>
      </c>
      <c r="AX249" s="11" t="s">
        <v>24</v>
      </c>
      <c r="AY249" s="217" t="s">
        <v>133</v>
      </c>
    </row>
    <row r="250" spans="2:65" s="1" customFormat="1" ht="44.25" customHeight="1">
      <c r="B250" s="39"/>
      <c r="C250" s="191" t="s">
        <v>488</v>
      </c>
      <c r="D250" s="191" t="s">
        <v>135</v>
      </c>
      <c r="E250" s="192" t="s">
        <v>489</v>
      </c>
      <c r="F250" s="193" t="s">
        <v>490</v>
      </c>
      <c r="G250" s="194" t="s">
        <v>204</v>
      </c>
      <c r="H250" s="195">
        <v>59.85</v>
      </c>
      <c r="I250" s="196"/>
      <c r="J250" s="197">
        <f>ROUND(I250*H250,2)</f>
        <v>0</v>
      </c>
      <c r="K250" s="193" t="s">
        <v>139</v>
      </c>
      <c r="L250" s="59"/>
      <c r="M250" s="198" t="s">
        <v>22</v>
      </c>
      <c r="N250" s="199" t="s">
        <v>46</v>
      </c>
      <c r="O250" s="40"/>
      <c r="P250" s="200">
        <f>O250*H250</f>
        <v>0</v>
      </c>
      <c r="Q250" s="200">
        <v>3.4000000000000002E-4</v>
      </c>
      <c r="R250" s="200">
        <f>Q250*H250</f>
        <v>2.0349000000000003E-2</v>
      </c>
      <c r="S250" s="200">
        <v>0</v>
      </c>
      <c r="T250" s="201">
        <f>S250*H250</f>
        <v>0</v>
      </c>
      <c r="AR250" s="22" t="s">
        <v>140</v>
      </c>
      <c r="AT250" s="22" t="s">
        <v>135</v>
      </c>
      <c r="AU250" s="22" t="s">
        <v>84</v>
      </c>
      <c r="AY250" s="22" t="s">
        <v>133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2" t="s">
        <v>24</v>
      </c>
      <c r="BK250" s="202">
        <f>ROUND(I250*H250,2)</f>
        <v>0</v>
      </c>
      <c r="BL250" s="22" t="s">
        <v>140</v>
      </c>
      <c r="BM250" s="22" t="s">
        <v>491</v>
      </c>
    </row>
    <row r="251" spans="2:65" s="11" customFormat="1" ht="13.5">
      <c r="B251" s="206"/>
      <c r="C251" s="207"/>
      <c r="D251" s="203" t="s">
        <v>144</v>
      </c>
      <c r="E251" s="218" t="s">
        <v>22</v>
      </c>
      <c r="F251" s="219" t="s">
        <v>492</v>
      </c>
      <c r="G251" s="207"/>
      <c r="H251" s="220">
        <v>35.85</v>
      </c>
      <c r="I251" s="212"/>
      <c r="J251" s="207"/>
      <c r="K251" s="207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144</v>
      </c>
      <c r="AU251" s="217" t="s">
        <v>84</v>
      </c>
      <c r="AV251" s="11" t="s">
        <v>84</v>
      </c>
      <c r="AW251" s="11" t="s">
        <v>39</v>
      </c>
      <c r="AX251" s="11" t="s">
        <v>75</v>
      </c>
      <c r="AY251" s="217" t="s">
        <v>133</v>
      </c>
    </row>
    <row r="252" spans="2:65" s="11" customFormat="1" ht="13.5">
      <c r="B252" s="206"/>
      <c r="C252" s="207"/>
      <c r="D252" s="203" t="s">
        <v>144</v>
      </c>
      <c r="E252" s="218" t="s">
        <v>22</v>
      </c>
      <c r="F252" s="219" t="s">
        <v>493</v>
      </c>
      <c r="G252" s="207"/>
      <c r="H252" s="220">
        <v>8</v>
      </c>
      <c r="I252" s="212"/>
      <c r="J252" s="207"/>
      <c r="K252" s="207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144</v>
      </c>
      <c r="AU252" s="217" t="s">
        <v>84</v>
      </c>
      <c r="AV252" s="11" t="s">
        <v>84</v>
      </c>
      <c r="AW252" s="11" t="s">
        <v>39</v>
      </c>
      <c r="AX252" s="11" t="s">
        <v>75</v>
      </c>
      <c r="AY252" s="217" t="s">
        <v>133</v>
      </c>
    </row>
    <row r="253" spans="2:65" s="11" customFormat="1" ht="13.5">
      <c r="B253" s="206"/>
      <c r="C253" s="207"/>
      <c r="D253" s="203" t="s">
        <v>144</v>
      </c>
      <c r="E253" s="218" t="s">
        <v>22</v>
      </c>
      <c r="F253" s="219" t="s">
        <v>494</v>
      </c>
      <c r="G253" s="207"/>
      <c r="H253" s="220">
        <v>16</v>
      </c>
      <c r="I253" s="212"/>
      <c r="J253" s="207"/>
      <c r="K253" s="207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144</v>
      </c>
      <c r="AU253" s="217" t="s">
        <v>84</v>
      </c>
      <c r="AV253" s="11" t="s">
        <v>84</v>
      </c>
      <c r="AW253" s="11" t="s">
        <v>39</v>
      </c>
      <c r="AX253" s="11" t="s">
        <v>75</v>
      </c>
      <c r="AY253" s="217" t="s">
        <v>133</v>
      </c>
    </row>
    <row r="254" spans="2:65" s="12" customFormat="1" ht="13.5">
      <c r="B254" s="221"/>
      <c r="C254" s="222"/>
      <c r="D254" s="208" t="s">
        <v>144</v>
      </c>
      <c r="E254" s="223" t="s">
        <v>22</v>
      </c>
      <c r="F254" s="224" t="s">
        <v>170</v>
      </c>
      <c r="G254" s="222"/>
      <c r="H254" s="225">
        <v>59.85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144</v>
      </c>
      <c r="AU254" s="231" t="s">
        <v>84</v>
      </c>
      <c r="AV254" s="12" t="s">
        <v>140</v>
      </c>
      <c r="AW254" s="12" t="s">
        <v>39</v>
      </c>
      <c r="AX254" s="12" t="s">
        <v>24</v>
      </c>
      <c r="AY254" s="231" t="s">
        <v>133</v>
      </c>
    </row>
    <row r="255" spans="2:65" s="1" customFormat="1" ht="22.5" customHeight="1">
      <c r="B255" s="39"/>
      <c r="C255" s="191" t="s">
        <v>495</v>
      </c>
      <c r="D255" s="191" t="s">
        <v>135</v>
      </c>
      <c r="E255" s="192" t="s">
        <v>496</v>
      </c>
      <c r="F255" s="193" t="s">
        <v>497</v>
      </c>
      <c r="G255" s="194" t="s">
        <v>204</v>
      </c>
      <c r="H255" s="195">
        <v>8</v>
      </c>
      <c r="I255" s="196"/>
      <c r="J255" s="197">
        <f>ROUND(I255*H255,2)</f>
        <v>0</v>
      </c>
      <c r="K255" s="193" t="s">
        <v>221</v>
      </c>
      <c r="L255" s="59"/>
      <c r="M255" s="198" t="s">
        <v>22</v>
      </c>
      <c r="N255" s="199" t="s">
        <v>46</v>
      </c>
      <c r="O255" s="40"/>
      <c r="P255" s="200">
        <f>O255*H255</f>
        <v>0</v>
      </c>
      <c r="Q255" s="200">
        <v>6.8700000000000002E-3</v>
      </c>
      <c r="R255" s="200">
        <f>Q255*H255</f>
        <v>5.4960000000000002E-2</v>
      </c>
      <c r="S255" s="200">
        <v>0</v>
      </c>
      <c r="T255" s="201">
        <f>S255*H255</f>
        <v>0</v>
      </c>
      <c r="AR255" s="22" t="s">
        <v>140</v>
      </c>
      <c r="AT255" s="22" t="s">
        <v>135</v>
      </c>
      <c r="AU255" s="22" t="s">
        <v>84</v>
      </c>
      <c r="AY255" s="22" t="s">
        <v>133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2" t="s">
        <v>24</v>
      </c>
      <c r="BK255" s="202">
        <f>ROUND(I255*H255,2)</f>
        <v>0</v>
      </c>
      <c r="BL255" s="22" t="s">
        <v>140</v>
      </c>
      <c r="BM255" s="22" t="s">
        <v>498</v>
      </c>
    </row>
    <row r="256" spans="2:65" s="1" customFormat="1" ht="27">
      <c r="B256" s="39"/>
      <c r="C256" s="61"/>
      <c r="D256" s="208" t="s">
        <v>142</v>
      </c>
      <c r="E256" s="61"/>
      <c r="F256" s="232" t="s">
        <v>499</v>
      </c>
      <c r="G256" s="61"/>
      <c r="H256" s="61"/>
      <c r="I256" s="161"/>
      <c r="J256" s="61"/>
      <c r="K256" s="61"/>
      <c r="L256" s="59"/>
      <c r="M256" s="205"/>
      <c r="N256" s="40"/>
      <c r="O256" s="40"/>
      <c r="P256" s="40"/>
      <c r="Q256" s="40"/>
      <c r="R256" s="40"/>
      <c r="S256" s="40"/>
      <c r="T256" s="76"/>
      <c r="AT256" s="22" t="s">
        <v>142</v>
      </c>
      <c r="AU256" s="22" t="s">
        <v>84</v>
      </c>
    </row>
    <row r="257" spans="2:65" s="1" customFormat="1" ht="22.5" customHeight="1">
      <c r="B257" s="39"/>
      <c r="C257" s="233" t="s">
        <v>500</v>
      </c>
      <c r="D257" s="233" t="s">
        <v>229</v>
      </c>
      <c r="E257" s="234" t="s">
        <v>501</v>
      </c>
      <c r="F257" s="235" t="s">
        <v>360</v>
      </c>
      <c r="G257" s="236" t="s">
        <v>204</v>
      </c>
      <c r="H257" s="237">
        <v>8</v>
      </c>
      <c r="I257" s="238"/>
      <c r="J257" s="239">
        <f>ROUND(I257*H257,2)</f>
        <v>0</v>
      </c>
      <c r="K257" s="235" t="s">
        <v>22</v>
      </c>
      <c r="L257" s="240"/>
      <c r="M257" s="241" t="s">
        <v>22</v>
      </c>
      <c r="N257" s="242" t="s">
        <v>46</v>
      </c>
      <c r="O257" s="40"/>
      <c r="P257" s="200">
        <f>O257*H257</f>
        <v>0</v>
      </c>
      <c r="Q257" s="200">
        <v>0</v>
      </c>
      <c r="R257" s="200">
        <f>Q257*H257</f>
        <v>0</v>
      </c>
      <c r="S257" s="200">
        <v>0</v>
      </c>
      <c r="T257" s="201">
        <f>S257*H257</f>
        <v>0</v>
      </c>
      <c r="AR257" s="22" t="s">
        <v>184</v>
      </c>
      <c r="AT257" s="22" t="s">
        <v>229</v>
      </c>
      <c r="AU257" s="22" t="s">
        <v>84</v>
      </c>
      <c r="AY257" s="22" t="s">
        <v>133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2" t="s">
        <v>24</v>
      </c>
      <c r="BK257" s="202">
        <f>ROUND(I257*H257,2)</f>
        <v>0</v>
      </c>
      <c r="BL257" s="22" t="s">
        <v>140</v>
      </c>
      <c r="BM257" s="22" t="s">
        <v>502</v>
      </c>
    </row>
    <row r="258" spans="2:65" s="1" customFormat="1" ht="27">
      <c r="B258" s="39"/>
      <c r="C258" s="61"/>
      <c r="D258" s="208" t="s">
        <v>142</v>
      </c>
      <c r="E258" s="61"/>
      <c r="F258" s="232" t="s">
        <v>503</v>
      </c>
      <c r="G258" s="61"/>
      <c r="H258" s="61"/>
      <c r="I258" s="161"/>
      <c r="J258" s="61"/>
      <c r="K258" s="61"/>
      <c r="L258" s="59"/>
      <c r="M258" s="205"/>
      <c r="N258" s="40"/>
      <c r="O258" s="40"/>
      <c r="P258" s="40"/>
      <c r="Q258" s="40"/>
      <c r="R258" s="40"/>
      <c r="S258" s="40"/>
      <c r="T258" s="76"/>
      <c r="AT258" s="22" t="s">
        <v>142</v>
      </c>
      <c r="AU258" s="22" t="s">
        <v>84</v>
      </c>
    </row>
    <row r="259" spans="2:65" s="1" customFormat="1" ht="22.5" customHeight="1">
      <c r="B259" s="39"/>
      <c r="C259" s="191" t="s">
        <v>504</v>
      </c>
      <c r="D259" s="191" t="s">
        <v>135</v>
      </c>
      <c r="E259" s="192" t="s">
        <v>505</v>
      </c>
      <c r="F259" s="193" t="s">
        <v>506</v>
      </c>
      <c r="G259" s="194" t="s">
        <v>204</v>
      </c>
      <c r="H259" s="195">
        <v>8</v>
      </c>
      <c r="I259" s="196"/>
      <c r="J259" s="197">
        <f>ROUND(I259*H259,2)</f>
        <v>0</v>
      </c>
      <c r="K259" s="193" t="s">
        <v>139</v>
      </c>
      <c r="L259" s="59"/>
      <c r="M259" s="198" t="s">
        <v>22</v>
      </c>
      <c r="N259" s="199" t="s">
        <v>46</v>
      </c>
      <c r="O259" s="40"/>
      <c r="P259" s="200">
        <f>O259*H259</f>
        <v>0</v>
      </c>
      <c r="Q259" s="200">
        <v>2.2200000000000002E-3</v>
      </c>
      <c r="R259" s="200">
        <f>Q259*H259</f>
        <v>1.7760000000000001E-2</v>
      </c>
      <c r="S259" s="200">
        <v>0</v>
      </c>
      <c r="T259" s="201">
        <f>S259*H259</f>
        <v>0</v>
      </c>
      <c r="AR259" s="22" t="s">
        <v>140</v>
      </c>
      <c r="AT259" s="22" t="s">
        <v>135</v>
      </c>
      <c r="AU259" s="22" t="s">
        <v>84</v>
      </c>
      <c r="AY259" s="22" t="s">
        <v>133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22" t="s">
        <v>24</v>
      </c>
      <c r="BK259" s="202">
        <f>ROUND(I259*H259,2)</f>
        <v>0</v>
      </c>
      <c r="BL259" s="22" t="s">
        <v>140</v>
      </c>
      <c r="BM259" s="22" t="s">
        <v>507</v>
      </c>
    </row>
    <row r="260" spans="2:65" s="1" customFormat="1" ht="22.5" customHeight="1">
      <c r="B260" s="39"/>
      <c r="C260" s="191" t="s">
        <v>508</v>
      </c>
      <c r="D260" s="191" t="s">
        <v>135</v>
      </c>
      <c r="E260" s="192" t="s">
        <v>509</v>
      </c>
      <c r="F260" s="193" t="s">
        <v>510</v>
      </c>
      <c r="G260" s="194" t="s">
        <v>138</v>
      </c>
      <c r="H260" s="195">
        <v>1.5</v>
      </c>
      <c r="I260" s="196"/>
      <c r="J260" s="197">
        <f>ROUND(I260*H260,2)</f>
        <v>0</v>
      </c>
      <c r="K260" s="193" t="s">
        <v>139</v>
      </c>
      <c r="L260" s="59"/>
      <c r="M260" s="198" t="s">
        <v>22</v>
      </c>
      <c r="N260" s="199" t="s">
        <v>46</v>
      </c>
      <c r="O260" s="40"/>
      <c r="P260" s="200">
        <f>O260*H260</f>
        <v>0</v>
      </c>
      <c r="Q260" s="200">
        <v>6.3000000000000003E-4</v>
      </c>
      <c r="R260" s="200">
        <f>Q260*H260</f>
        <v>9.4500000000000009E-4</v>
      </c>
      <c r="S260" s="200">
        <v>0</v>
      </c>
      <c r="T260" s="201">
        <f>S260*H260</f>
        <v>0</v>
      </c>
      <c r="AR260" s="22" t="s">
        <v>140</v>
      </c>
      <c r="AT260" s="22" t="s">
        <v>135</v>
      </c>
      <c r="AU260" s="22" t="s">
        <v>84</v>
      </c>
      <c r="AY260" s="22" t="s">
        <v>133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22" t="s">
        <v>24</v>
      </c>
      <c r="BK260" s="202">
        <f>ROUND(I260*H260,2)</f>
        <v>0</v>
      </c>
      <c r="BL260" s="22" t="s">
        <v>140</v>
      </c>
      <c r="BM260" s="22" t="s">
        <v>511</v>
      </c>
    </row>
    <row r="261" spans="2:65" s="11" customFormat="1" ht="13.5">
      <c r="B261" s="206"/>
      <c r="C261" s="207"/>
      <c r="D261" s="208" t="s">
        <v>144</v>
      </c>
      <c r="E261" s="209" t="s">
        <v>22</v>
      </c>
      <c r="F261" s="210" t="s">
        <v>512</v>
      </c>
      <c r="G261" s="207"/>
      <c r="H261" s="211">
        <v>1.5</v>
      </c>
      <c r="I261" s="212"/>
      <c r="J261" s="207"/>
      <c r="K261" s="207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144</v>
      </c>
      <c r="AU261" s="217" t="s">
        <v>84</v>
      </c>
      <c r="AV261" s="11" t="s">
        <v>84</v>
      </c>
      <c r="AW261" s="11" t="s">
        <v>39</v>
      </c>
      <c r="AX261" s="11" t="s">
        <v>24</v>
      </c>
      <c r="AY261" s="217" t="s">
        <v>133</v>
      </c>
    </row>
    <row r="262" spans="2:65" s="1" customFormat="1" ht="31.5" customHeight="1">
      <c r="B262" s="39"/>
      <c r="C262" s="191" t="s">
        <v>513</v>
      </c>
      <c r="D262" s="191" t="s">
        <v>135</v>
      </c>
      <c r="E262" s="192" t="s">
        <v>514</v>
      </c>
      <c r="F262" s="193" t="s">
        <v>515</v>
      </c>
      <c r="G262" s="194" t="s">
        <v>204</v>
      </c>
      <c r="H262" s="195">
        <v>1.913</v>
      </c>
      <c r="I262" s="196"/>
      <c r="J262" s="197">
        <f>ROUND(I262*H262,2)</f>
        <v>0</v>
      </c>
      <c r="K262" s="193" t="s">
        <v>139</v>
      </c>
      <c r="L262" s="59"/>
      <c r="M262" s="198" t="s">
        <v>22</v>
      </c>
      <c r="N262" s="199" t="s">
        <v>46</v>
      </c>
      <c r="O262" s="40"/>
      <c r="P262" s="200">
        <f>O262*H262</f>
        <v>0</v>
      </c>
      <c r="Q262" s="200">
        <v>3.0000000000000001E-5</v>
      </c>
      <c r="R262" s="200">
        <f>Q262*H262</f>
        <v>5.7390000000000004E-5</v>
      </c>
      <c r="S262" s="200">
        <v>0</v>
      </c>
      <c r="T262" s="201">
        <f>S262*H262</f>
        <v>0</v>
      </c>
      <c r="AR262" s="22" t="s">
        <v>140</v>
      </c>
      <c r="AT262" s="22" t="s">
        <v>135</v>
      </c>
      <c r="AU262" s="22" t="s">
        <v>84</v>
      </c>
      <c r="AY262" s="22" t="s">
        <v>133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22" t="s">
        <v>24</v>
      </c>
      <c r="BK262" s="202">
        <f>ROUND(I262*H262,2)</f>
        <v>0</v>
      </c>
      <c r="BL262" s="22" t="s">
        <v>140</v>
      </c>
      <c r="BM262" s="22" t="s">
        <v>516</v>
      </c>
    </row>
    <row r="263" spans="2:65" s="11" customFormat="1" ht="13.5">
      <c r="B263" s="206"/>
      <c r="C263" s="207"/>
      <c r="D263" s="208" t="s">
        <v>144</v>
      </c>
      <c r="E263" s="209" t="s">
        <v>22</v>
      </c>
      <c r="F263" s="210" t="s">
        <v>517</v>
      </c>
      <c r="G263" s="207"/>
      <c r="H263" s="211">
        <v>1.913</v>
      </c>
      <c r="I263" s="212"/>
      <c r="J263" s="207"/>
      <c r="K263" s="207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144</v>
      </c>
      <c r="AU263" s="217" t="s">
        <v>84</v>
      </c>
      <c r="AV263" s="11" t="s">
        <v>84</v>
      </c>
      <c r="AW263" s="11" t="s">
        <v>39</v>
      </c>
      <c r="AX263" s="11" t="s">
        <v>24</v>
      </c>
      <c r="AY263" s="217" t="s">
        <v>133</v>
      </c>
    </row>
    <row r="264" spans="2:65" s="1" customFormat="1" ht="22.5" customHeight="1">
      <c r="B264" s="39"/>
      <c r="C264" s="191" t="s">
        <v>518</v>
      </c>
      <c r="D264" s="191" t="s">
        <v>135</v>
      </c>
      <c r="E264" s="192" t="s">
        <v>519</v>
      </c>
      <c r="F264" s="193" t="s">
        <v>520</v>
      </c>
      <c r="G264" s="194" t="s">
        <v>259</v>
      </c>
      <c r="H264" s="195">
        <v>2</v>
      </c>
      <c r="I264" s="196"/>
      <c r="J264" s="197">
        <f>ROUND(I264*H264,2)</f>
        <v>0</v>
      </c>
      <c r="K264" s="193" t="s">
        <v>139</v>
      </c>
      <c r="L264" s="59"/>
      <c r="M264" s="198" t="s">
        <v>22</v>
      </c>
      <c r="N264" s="199" t="s">
        <v>46</v>
      </c>
      <c r="O264" s="40"/>
      <c r="P264" s="200">
        <f>O264*H264</f>
        <v>0</v>
      </c>
      <c r="Q264" s="200">
        <v>6.4900000000000001E-3</v>
      </c>
      <c r="R264" s="200">
        <f>Q264*H264</f>
        <v>1.298E-2</v>
      </c>
      <c r="S264" s="200">
        <v>0</v>
      </c>
      <c r="T264" s="201">
        <f>S264*H264</f>
        <v>0</v>
      </c>
      <c r="AR264" s="22" t="s">
        <v>140</v>
      </c>
      <c r="AT264" s="22" t="s">
        <v>135</v>
      </c>
      <c r="AU264" s="22" t="s">
        <v>84</v>
      </c>
      <c r="AY264" s="22" t="s">
        <v>133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22" t="s">
        <v>24</v>
      </c>
      <c r="BK264" s="202">
        <f>ROUND(I264*H264,2)</f>
        <v>0</v>
      </c>
      <c r="BL264" s="22" t="s">
        <v>140</v>
      </c>
      <c r="BM264" s="22" t="s">
        <v>521</v>
      </c>
    </row>
    <row r="265" spans="2:65" s="1" customFormat="1" ht="27">
      <c r="B265" s="39"/>
      <c r="C265" s="61"/>
      <c r="D265" s="208" t="s">
        <v>142</v>
      </c>
      <c r="E265" s="61"/>
      <c r="F265" s="232" t="s">
        <v>522</v>
      </c>
      <c r="G265" s="61"/>
      <c r="H265" s="61"/>
      <c r="I265" s="161"/>
      <c r="J265" s="61"/>
      <c r="K265" s="61"/>
      <c r="L265" s="59"/>
      <c r="M265" s="205"/>
      <c r="N265" s="40"/>
      <c r="O265" s="40"/>
      <c r="P265" s="40"/>
      <c r="Q265" s="40"/>
      <c r="R265" s="40"/>
      <c r="S265" s="40"/>
      <c r="T265" s="76"/>
      <c r="AT265" s="22" t="s">
        <v>142</v>
      </c>
      <c r="AU265" s="22" t="s">
        <v>84</v>
      </c>
    </row>
    <row r="266" spans="2:65" s="1" customFormat="1" ht="22.5" customHeight="1">
      <c r="B266" s="39"/>
      <c r="C266" s="191" t="s">
        <v>523</v>
      </c>
      <c r="D266" s="191" t="s">
        <v>135</v>
      </c>
      <c r="E266" s="192" t="s">
        <v>524</v>
      </c>
      <c r="F266" s="193" t="s">
        <v>525</v>
      </c>
      <c r="G266" s="194" t="s">
        <v>138</v>
      </c>
      <c r="H266" s="195">
        <v>3.456</v>
      </c>
      <c r="I266" s="196"/>
      <c r="J266" s="197">
        <f>ROUND(I266*H266,2)</f>
        <v>0</v>
      </c>
      <c r="K266" s="193" t="s">
        <v>139</v>
      </c>
      <c r="L266" s="59"/>
      <c r="M266" s="198" t="s">
        <v>22</v>
      </c>
      <c r="N266" s="199" t="s">
        <v>46</v>
      </c>
      <c r="O266" s="40"/>
      <c r="P266" s="200">
        <f>O266*H266</f>
        <v>0</v>
      </c>
      <c r="Q266" s="200">
        <v>0</v>
      </c>
      <c r="R266" s="200">
        <f>Q266*H266</f>
        <v>0</v>
      </c>
      <c r="S266" s="200">
        <v>2.9999999999999997E-4</v>
      </c>
      <c r="T266" s="201">
        <f>S266*H266</f>
        <v>1.0367999999999998E-3</v>
      </c>
      <c r="AR266" s="22" t="s">
        <v>140</v>
      </c>
      <c r="AT266" s="22" t="s">
        <v>135</v>
      </c>
      <c r="AU266" s="22" t="s">
        <v>84</v>
      </c>
      <c r="AY266" s="22" t="s">
        <v>133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22" t="s">
        <v>24</v>
      </c>
      <c r="BK266" s="202">
        <f>ROUND(I266*H266,2)</f>
        <v>0</v>
      </c>
      <c r="BL266" s="22" t="s">
        <v>140</v>
      </c>
      <c r="BM266" s="22" t="s">
        <v>526</v>
      </c>
    </row>
    <row r="267" spans="2:65" s="1" customFormat="1" ht="27">
      <c r="B267" s="39"/>
      <c r="C267" s="61"/>
      <c r="D267" s="203" t="s">
        <v>142</v>
      </c>
      <c r="E267" s="61"/>
      <c r="F267" s="204" t="s">
        <v>527</v>
      </c>
      <c r="G267" s="61"/>
      <c r="H267" s="61"/>
      <c r="I267" s="161"/>
      <c r="J267" s="61"/>
      <c r="K267" s="61"/>
      <c r="L267" s="59"/>
      <c r="M267" s="205"/>
      <c r="N267" s="40"/>
      <c r="O267" s="40"/>
      <c r="P267" s="40"/>
      <c r="Q267" s="40"/>
      <c r="R267" s="40"/>
      <c r="S267" s="40"/>
      <c r="T267" s="76"/>
      <c r="AT267" s="22" t="s">
        <v>142</v>
      </c>
      <c r="AU267" s="22" t="s">
        <v>84</v>
      </c>
    </row>
    <row r="268" spans="2:65" s="11" customFormat="1" ht="13.5">
      <c r="B268" s="206"/>
      <c r="C268" s="207"/>
      <c r="D268" s="208" t="s">
        <v>144</v>
      </c>
      <c r="E268" s="209" t="s">
        <v>22</v>
      </c>
      <c r="F268" s="210" t="s">
        <v>528</v>
      </c>
      <c r="G268" s="207"/>
      <c r="H268" s="211">
        <v>3.456</v>
      </c>
      <c r="I268" s="212"/>
      <c r="J268" s="207"/>
      <c r="K268" s="207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144</v>
      </c>
      <c r="AU268" s="217" t="s">
        <v>84</v>
      </c>
      <c r="AV268" s="11" t="s">
        <v>84</v>
      </c>
      <c r="AW268" s="11" t="s">
        <v>39</v>
      </c>
      <c r="AX268" s="11" t="s">
        <v>24</v>
      </c>
      <c r="AY268" s="217" t="s">
        <v>133</v>
      </c>
    </row>
    <row r="269" spans="2:65" s="1" customFormat="1" ht="31.5" customHeight="1">
      <c r="B269" s="39"/>
      <c r="C269" s="191" t="s">
        <v>529</v>
      </c>
      <c r="D269" s="191" t="s">
        <v>135</v>
      </c>
      <c r="E269" s="192" t="s">
        <v>530</v>
      </c>
      <c r="F269" s="193" t="s">
        <v>531</v>
      </c>
      <c r="G269" s="194" t="s">
        <v>159</v>
      </c>
      <c r="H269" s="195">
        <v>336</v>
      </c>
      <c r="I269" s="196"/>
      <c r="J269" s="197">
        <f>ROUND(I269*H269,2)</f>
        <v>0</v>
      </c>
      <c r="K269" s="193" t="s">
        <v>139</v>
      </c>
      <c r="L269" s="59"/>
      <c r="M269" s="198" t="s">
        <v>22</v>
      </c>
      <c r="N269" s="199" t="s">
        <v>46</v>
      </c>
      <c r="O269" s="40"/>
      <c r="P269" s="200">
        <f>O269*H269</f>
        <v>0</v>
      </c>
      <c r="Q269" s="200">
        <v>0</v>
      </c>
      <c r="R269" s="200">
        <f>Q269*H269</f>
        <v>0</v>
      </c>
      <c r="S269" s="200">
        <v>0</v>
      </c>
      <c r="T269" s="201">
        <f>S269*H269</f>
        <v>0</v>
      </c>
      <c r="AR269" s="22" t="s">
        <v>140</v>
      </c>
      <c r="AT269" s="22" t="s">
        <v>135</v>
      </c>
      <c r="AU269" s="22" t="s">
        <v>84</v>
      </c>
      <c r="AY269" s="22" t="s">
        <v>133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22" t="s">
        <v>24</v>
      </c>
      <c r="BK269" s="202">
        <f>ROUND(I269*H269,2)</f>
        <v>0</v>
      </c>
      <c r="BL269" s="22" t="s">
        <v>140</v>
      </c>
      <c r="BM269" s="22" t="s">
        <v>532</v>
      </c>
    </row>
    <row r="270" spans="2:65" s="11" customFormat="1" ht="13.5">
      <c r="B270" s="206"/>
      <c r="C270" s="207"/>
      <c r="D270" s="208" t="s">
        <v>144</v>
      </c>
      <c r="E270" s="209" t="s">
        <v>22</v>
      </c>
      <c r="F270" s="210" t="s">
        <v>533</v>
      </c>
      <c r="G270" s="207"/>
      <c r="H270" s="211">
        <v>336</v>
      </c>
      <c r="I270" s="212"/>
      <c r="J270" s="207"/>
      <c r="K270" s="207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144</v>
      </c>
      <c r="AU270" s="217" t="s">
        <v>84</v>
      </c>
      <c r="AV270" s="11" t="s">
        <v>84</v>
      </c>
      <c r="AW270" s="11" t="s">
        <v>39</v>
      </c>
      <c r="AX270" s="11" t="s">
        <v>24</v>
      </c>
      <c r="AY270" s="217" t="s">
        <v>133</v>
      </c>
    </row>
    <row r="271" spans="2:65" s="1" customFormat="1" ht="22.5" customHeight="1">
      <c r="B271" s="39"/>
      <c r="C271" s="191" t="s">
        <v>534</v>
      </c>
      <c r="D271" s="191" t="s">
        <v>135</v>
      </c>
      <c r="E271" s="192" t="s">
        <v>535</v>
      </c>
      <c r="F271" s="193" t="s">
        <v>536</v>
      </c>
      <c r="G271" s="194" t="s">
        <v>159</v>
      </c>
      <c r="H271" s="195">
        <v>20.527999999999999</v>
      </c>
      <c r="I271" s="196"/>
      <c r="J271" s="197">
        <f>ROUND(I271*H271,2)</f>
        <v>0</v>
      </c>
      <c r="K271" s="193" t="s">
        <v>139</v>
      </c>
      <c r="L271" s="59"/>
      <c r="M271" s="198" t="s">
        <v>22</v>
      </c>
      <c r="N271" s="199" t="s">
        <v>46</v>
      </c>
      <c r="O271" s="40"/>
      <c r="P271" s="200">
        <f>O271*H271</f>
        <v>0</v>
      </c>
      <c r="Q271" s="200">
        <v>0</v>
      </c>
      <c r="R271" s="200">
        <f>Q271*H271</f>
        <v>0</v>
      </c>
      <c r="S271" s="200">
        <v>1E-3</v>
      </c>
      <c r="T271" s="201">
        <f>S271*H271</f>
        <v>2.0527999999999998E-2</v>
      </c>
      <c r="AR271" s="22" t="s">
        <v>140</v>
      </c>
      <c r="AT271" s="22" t="s">
        <v>135</v>
      </c>
      <c r="AU271" s="22" t="s">
        <v>84</v>
      </c>
      <c r="AY271" s="22" t="s">
        <v>133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22" t="s">
        <v>24</v>
      </c>
      <c r="BK271" s="202">
        <f>ROUND(I271*H271,2)</f>
        <v>0</v>
      </c>
      <c r="BL271" s="22" t="s">
        <v>140</v>
      </c>
      <c r="BM271" s="22" t="s">
        <v>537</v>
      </c>
    </row>
    <row r="272" spans="2:65" s="11" customFormat="1" ht="13.5">
      <c r="B272" s="206"/>
      <c r="C272" s="207"/>
      <c r="D272" s="208" t="s">
        <v>144</v>
      </c>
      <c r="E272" s="209" t="s">
        <v>22</v>
      </c>
      <c r="F272" s="210" t="s">
        <v>538</v>
      </c>
      <c r="G272" s="207"/>
      <c r="H272" s="211">
        <v>20.527999999999999</v>
      </c>
      <c r="I272" s="212"/>
      <c r="J272" s="207"/>
      <c r="K272" s="207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144</v>
      </c>
      <c r="AU272" s="217" t="s">
        <v>84</v>
      </c>
      <c r="AV272" s="11" t="s">
        <v>84</v>
      </c>
      <c r="AW272" s="11" t="s">
        <v>39</v>
      </c>
      <c r="AX272" s="11" t="s">
        <v>24</v>
      </c>
      <c r="AY272" s="217" t="s">
        <v>133</v>
      </c>
    </row>
    <row r="273" spans="2:65" s="1" customFormat="1" ht="22.5" customHeight="1">
      <c r="B273" s="39"/>
      <c r="C273" s="191" t="s">
        <v>539</v>
      </c>
      <c r="D273" s="191" t="s">
        <v>135</v>
      </c>
      <c r="E273" s="192" t="s">
        <v>540</v>
      </c>
      <c r="F273" s="193" t="s">
        <v>541</v>
      </c>
      <c r="G273" s="194" t="s">
        <v>159</v>
      </c>
      <c r="H273" s="195">
        <v>59.259</v>
      </c>
      <c r="I273" s="196"/>
      <c r="J273" s="197">
        <f>ROUND(I273*H273,2)</f>
        <v>0</v>
      </c>
      <c r="K273" s="193" t="s">
        <v>139</v>
      </c>
      <c r="L273" s="59"/>
      <c r="M273" s="198" t="s">
        <v>22</v>
      </c>
      <c r="N273" s="199" t="s">
        <v>46</v>
      </c>
      <c r="O273" s="40"/>
      <c r="P273" s="200">
        <f>O273*H273</f>
        <v>0</v>
      </c>
      <c r="Q273" s="200">
        <v>0.12</v>
      </c>
      <c r="R273" s="200">
        <f>Q273*H273</f>
        <v>7.1110799999999994</v>
      </c>
      <c r="S273" s="200">
        <v>2.4900000000000002</v>
      </c>
      <c r="T273" s="201">
        <f>S273*H273</f>
        <v>147.55491000000001</v>
      </c>
      <c r="AR273" s="22" t="s">
        <v>140</v>
      </c>
      <c r="AT273" s="22" t="s">
        <v>135</v>
      </c>
      <c r="AU273" s="22" t="s">
        <v>84</v>
      </c>
      <c r="AY273" s="22" t="s">
        <v>133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22" t="s">
        <v>24</v>
      </c>
      <c r="BK273" s="202">
        <f>ROUND(I273*H273,2)</f>
        <v>0</v>
      </c>
      <c r="BL273" s="22" t="s">
        <v>140</v>
      </c>
      <c r="BM273" s="22" t="s">
        <v>542</v>
      </c>
    </row>
    <row r="274" spans="2:65" s="11" customFormat="1" ht="13.5">
      <c r="B274" s="206"/>
      <c r="C274" s="207"/>
      <c r="D274" s="203" t="s">
        <v>144</v>
      </c>
      <c r="E274" s="218" t="s">
        <v>22</v>
      </c>
      <c r="F274" s="219" t="s">
        <v>543</v>
      </c>
      <c r="G274" s="207"/>
      <c r="H274" s="220">
        <v>53.935000000000002</v>
      </c>
      <c r="I274" s="212"/>
      <c r="J274" s="207"/>
      <c r="K274" s="207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144</v>
      </c>
      <c r="AU274" s="217" t="s">
        <v>84</v>
      </c>
      <c r="AV274" s="11" t="s">
        <v>84</v>
      </c>
      <c r="AW274" s="11" t="s">
        <v>39</v>
      </c>
      <c r="AX274" s="11" t="s">
        <v>75</v>
      </c>
      <c r="AY274" s="217" t="s">
        <v>133</v>
      </c>
    </row>
    <row r="275" spans="2:65" s="11" customFormat="1" ht="13.5">
      <c r="B275" s="206"/>
      <c r="C275" s="207"/>
      <c r="D275" s="203" t="s">
        <v>144</v>
      </c>
      <c r="E275" s="218" t="s">
        <v>22</v>
      </c>
      <c r="F275" s="219" t="s">
        <v>544</v>
      </c>
      <c r="G275" s="207"/>
      <c r="H275" s="220">
        <v>5.3239999999999998</v>
      </c>
      <c r="I275" s="212"/>
      <c r="J275" s="207"/>
      <c r="K275" s="207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144</v>
      </c>
      <c r="AU275" s="217" t="s">
        <v>84</v>
      </c>
      <c r="AV275" s="11" t="s">
        <v>84</v>
      </c>
      <c r="AW275" s="11" t="s">
        <v>39</v>
      </c>
      <c r="AX275" s="11" t="s">
        <v>75</v>
      </c>
      <c r="AY275" s="217" t="s">
        <v>133</v>
      </c>
    </row>
    <row r="276" spans="2:65" s="12" customFormat="1" ht="13.5">
      <c r="B276" s="221"/>
      <c r="C276" s="222"/>
      <c r="D276" s="208" t="s">
        <v>144</v>
      </c>
      <c r="E276" s="223" t="s">
        <v>22</v>
      </c>
      <c r="F276" s="224" t="s">
        <v>170</v>
      </c>
      <c r="G276" s="222"/>
      <c r="H276" s="225">
        <v>59.259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144</v>
      </c>
      <c r="AU276" s="231" t="s">
        <v>84</v>
      </c>
      <c r="AV276" s="12" t="s">
        <v>140</v>
      </c>
      <c r="AW276" s="12" t="s">
        <v>39</v>
      </c>
      <c r="AX276" s="12" t="s">
        <v>24</v>
      </c>
      <c r="AY276" s="231" t="s">
        <v>133</v>
      </c>
    </row>
    <row r="277" spans="2:65" s="1" customFormat="1" ht="22.5" customHeight="1">
      <c r="B277" s="39"/>
      <c r="C277" s="191" t="s">
        <v>545</v>
      </c>
      <c r="D277" s="191" t="s">
        <v>135</v>
      </c>
      <c r="E277" s="192" t="s">
        <v>546</v>
      </c>
      <c r="F277" s="193" t="s">
        <v>547</v>
      </c>
      <c r="G277" s="194" t="s">
        <v>159</v>
      </c>
      <c r="H277" s="195">
        <v>31.184999999999999</v>
      </c>
      <c r="I277" s="196"/>
      <c r="J277" s="197">
        <f>ROUND(I277*H277,2)</f>
        <v>0</v>
      </c>
      <c r="K277" s="193" t="s">
        <v>139</v>
      </c>
      <c r="L277" s="59"/>
      <c r="M277" s="198" t="s">
        <v>22</v>
      </c>
      <c r="N277" s="199" t="s">
        <v>46</v>
      </c>
      <c r="O277" s="40"/>
      <c r="P277" s="200">
        <f>O277*H277</f>
        <v>0</v>
      </c>
      <c r="Q277" s="200">
        <v>0.12171</v>
      </c>
      <c r="R277" s="200">
        <f>Q277*H277</f>
        <v>3.7955263499999998</v>
      </c>
      <c r="S277" s="200">
        <v>2.4</v>
      </c>
      <c r="T277" s="201">
        <f>S277*H277</f>
        <v>74.843999999999994</v>
      </c>
      <c r="AR277" s="22" t="s">
        <v>140</v>
      </c>
      <c r="AT277" s="22" t="s">
        <v>135</v>
      </c>
      <c r="AU277" s="22" t="s">
        <v>84</v>
      </c>
      <c r="AY277" s="22" t="s">
        <v>133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22" t="s">
        <v>24</v>
      </c>
      <c r="BK277" s="202">
        <f>ROUND(I277*H277,2)</f>
        <v>0</v>
      </c>
      <c r="BL277" s="22" t="s">
        <v>140</v>
      </c>
      <c r="BM277" s="22" t="s">
        <v>548</v>
      </c>
    </row>
    <row r="278" spans="2:65" s="1" customFormat="1" ht="27">
      <c r="B278" s="39"/>
      <c r="C278" s="61"/>
      <c r="D278" s="203" t="s">
        <v>142</v>
      </c>
      <c r="E278" s="61"/>
      <c r="F278" s="204" t="s">
        <v>549</v>
      </c>
      <c r="G278" s="61"/>
      <c r="H278" s="61"/>
      <c r="I278" s="161"/>
      <c r="J278" s="61"/>
      <c r="K278" s="61"/>
      <c r="L278" s="59"/>
      <c r="M278" s="205"/>
      <c r="N278" s="40"/>
      <c r="O278" s="40"/>
      <c r="P278" s="40"/>
      <c r="Q278" s="40"/>
      <c r="R278" s="40"/>
      <c r="S278" s="40"/>
      <c r="T278" s="76"/>
      <c r="AT278" s="22" t="s">
        <v>142</v>
      </c>
      <c r="AU278" s="22" t="s">
        <v>84</v>
      </c>
    </row>
    <row r="279" spans="2:65" s="11" customFormat="1" ht="13.5">
      <c r="B279" s="206"/>
      <c r="C279" s="207"/>
      <c r="D279" s="208" t="s">
        <v>144</v>
      </c>
      <c r="E279" s="209" t="s">
        <v>22</v>
      </c>
      <c r="F279" s="210" t="s">
        <v>550</v>
      </c>
      <c r="G279" s="207"/>
      <c r="H279" s="211">
        <v>31.184999999999999</v>
      </c>
      <c r="I279" s="212"/>
      <c r="J279" s="207"/>
      <c r="K279" s="207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144</v>
      </c>
      <c r="AU279" s="217" t="s">
        <v>84</v>
      </c>
      <c r="AV279" s="11" t="s">
        <v>84</v>
      </c>
      <c r="AW279" s="11" t="s">
        <v>39</v>
      </c>
      <c r="AX279" s="11" t="s">
        <v>24</v>
      </c>
      <c r="AY279" s="217" t="s">
        <v>133</v>
      </c>
    </row>
    <row r="280" spans="2:65" s="1" customFormat="1" ht="22.5" customHeight="1">
      <c r="B280" s="39"/>
      <c r="C280" s="191" t="s">
        <v>551</v>
      </c>
      <c r="D280" s="191" t="s">
        <v>135</v>
      </c>
      <c r="E280" s="192" t="s">
        <v>552</v>
      </c>
      <c r="F280" s="193" t="s">
        <v>553</v>
      </c>
      <c r="G280" s="194" t="s">
        <v>204</v>
      </c>
      <c r="H280" s="195">
        <v>22</v>
      </c>
      <c r="I280" s="196"/>
      <c r="J280" s="197">
        <f>ROUND(I280*H280,2)</f>
        <v>0</v>
      </c>
      <c r="K280" s="193" t="s">
        <v>139</v>
      </c>
      <c r="L280" s="59"/>
      <c r="M280" s="198" t="s">
        <v>22</v>
      </c>
      <c r="N280" s="199" t="s">
        <v>46</v>
      </c>
      <c r="O280" s="40"/>
      <c r="P280" s="200">
        <f>O280*H280</f>
        <v>0</v>
      </c>
      <c r="Q280" s="200">
        <v>8.0000000000000007E-5</v>
      </c>
      <c r="R280" s="200">
        <f>Q280*H280</f>
        <v>1.7600000000000001E-3</v>
      </c>
      <c r="S280" s="200">
        <v>1.7999999999999999E-2</v>
      </c>
      <c r="T280" s="201">
        <f>S280*H280</f>
        <v>0.39599999999999996</v>
      </c>
      <c r="AR280" s="22" t="s">
        <v>140</v>
      </c>
      <c r="AT280" s="22" t="s">
        <v>135</v>
      </c>
      <c r="AU280" s="22" t="s">
        <v>84</v>
      </c>
      <c r="AY280" s="22" t="s">
        <v>133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22" t="s">
        <v>24</v>
      </c>
      <c r="BK280" s="202">
        <f>ROUND(I280*H280,2)</f>
        <v>0</v>
      </c>
      <c r="BL280" s="22" t="s">
        <v>140</v>
      </c>
      <c r="BM280" s="22" t="s">
        <v>554</v>
      </c>
    </row>
    <row r="281" spans="2:65" s="1" customFormat="1" ht="31.5" customHeight="1">
      <c r="B281" s="39"/>
      <c r="C281" s="191" t="s">
        <v>555</v>
      </c>
      <c r="D281" s="191" t="s">
        <v>135</v>
      </c>
      <c r="E281" s="192" t="s">
        <v>556</v>
      </c>
      <c r="F281" s="193" t="s">
        <v>557</v>
      </c>
      <c r="G281" s="194" t="s">
        <v>204</v>
      </c>
      <c r="H281" s="195">
        <v>12.8</v>
      </c>
      <c r="I281" s="196"/>
      <c r="J281" s="197">
        <f>ROUND(I281*H281,2)</f>
        <v>0</v>
      </c>
      <c r="K281" s="193" t="s">
        <v>221</v>
      </c>
      <c r="L281" s="59"/>
      <c r="M281" s="198" t="s">
        <v>22</v>
      </c>
      <c r="N281" s="199" t="s">
        <v>46</v>
      </c>
      <c r="O281" s="40"/>
      <c r="P281" s="200">
        <f>O281*H281</f>
        <v>0</v>
      </c>
      <c r="Q281" s="200">
        <v>9.0000000000000006E-5</v>
      </c>
      <c r="R281" s="200">
        <f>Q281*H281</f>
        <v>1.152E-3</v>
      </c>
      <c r="S281" s="200">
        <v>3.0000000000000001E-3</v>
      </c>
      <c r="T281" s="201">
        <f>S281*H281</f>
        <v>3.8400000000000004E-2</v>
      </c>
      <c r="AR281" s="22" t="s">
        <v>140</v>
      </c>
      <c r="AT281" s="22" t="s">
        <v>135</v>
      </c>
      <c r="AU281" s="22" t="s">
        <v>84</v>
      </c>
      <c r="AY281" s="22" t="s">
        <v>133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22" t="s">
        <v>24</v>
      </c>
      <c r="BK281" s="202">
        <f>ROUND(I281*H281,2)</f>
        <v>0</v>
      </c>
      <c r="BL281" s="22" t="s">
        <v>140</v>
      </c>
      <c r="BM281" s="22" t="s">
        <v>558</v>
      </c>
    </row>
    <row r="282" spans="2:65" s="11" customFormat="1" ht="13.5">
      <c r="B282" s="206"/>
      <c r="C282" s="207"/>
      <c r="D282" s="208" t="s">
        <v>144</v>
      </c>
      <c r="E282" s="209" t="s">
        <v>22</v>
      </c>
      <c r="F282" s="210" t="s">
        <v>559</v>
      </c>
      <c r="G282" s="207"/>
      <c r="H282" s="211">
        <v>12.8</v>
      </c>
      <c r="I282" s="212"/>
      <c r="J282" s="207"/>
      <c r="K282" s="207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144</v>
      </c>
      <c r="AU282" s="217" t="s">
        <v>84</v>
      </c>
      <c r="AV282" s="11" t="s">
        <v>84</v>
      </c>
      <c r="AW282" s="11" t="s">
        <v>39</v>
      </c>
      <c r="AX282" s="11" t="s">
        <v>24</v>
      </c>
      <c r="AY282" s="217" t="s">
        <v>133</v>
      </c>
    </row>
    <row r="283" spans="2:65" s="1" customFormat="1" ht="22.5" customHeight="1">
      <c r="B283" s="39"/>
      <c r="C283" s="191" t="s">
        <v>560</v>
      </c>
      <c r="D283" s="191" t="s">
        <v>135</v>
      </c>
      <c r="E283" s="192" t="s">
        <v>561</v>
      </c>
      <c r="F283" s="193" t="s">
        <v>562</v>
      </c>
      <c r="G283" s="194" t="s">
        <v>138</v>
      </c>
      <c r="H283" s="195">
        <v>17.28</v>
      </c>
      <c r="I283" s="196"/>
      <c r="J283" s="197">
        <f>ROUND(I283*H283,2)</f>
        <v>0</v>
      </c>
      <c r="K283" s="193" t="s">
        <v>139</v>
      </c>
      <c r="L283" s="59"/>
      <c r="M283" s="198" t="s">
        <v>22</v>
      </c>
      <c r="N283" s="199" t="s">
        <v>46</v>
      </c>
      <c r="O283" s="40"/>
      <c r="P283" s="200">
        <f>O283*H283</f>
        <v>0</v>
      </c>
      <c r="Q283" s="200">
        <v>0</v>
      </c>
      <c r="R283" s="200">
        <f>Q283*H283</f>
        <v>0</v>
      </c>
      <c r="S283" s="200">
        <v>0</v>
      </c>
      <c r="T283" s="201">
        <f>S283*H283</f>
        <v>0</v>
      </c>
      <c r="AR283" s="22" t="s">
        <v>140</v>
      </c>
      <c r="AT283" s="22" t="s">
        <v>135</v>
      </c>
      <c r="AU283" s="22" t="s">
        <v>84</v>
      </c>
      <c r="AY283" s="22" t="s">
        <v>133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22" t="s">
        <v>24</v>
      </c>
      <c r="BK283" s="202">
        <f>ROUND(I283*H283,2)</f>
        <v>0</v>
      </c>
      <c r="BL283" s="22" t="s">
        <v>140</v>
      </c>
      <c r="BM283" s="22" t="s">
        <v>563</v>
      </c>
    </row>
    <row r="284" spans="2:65" s="1" customFormat="1" ht="67.5">
      <c r="B284" s="39"/>
      <c r="C284" s="61"/>
      <c r="D284" s="203" t="s">
        <v>142</v>
      </c>
      <c r="E284" s="61"/>
      <c r="F284" s="204" t="s">
        <v>564</v>
      </c>
      <c r="G284" s="61"/>
      <c r="H284" s="61"/>
      <c r="I284" s="161"/>
      <c r="J284" s="61"/>
      <c r="K284" s="61"/>
      <c r="L284" s="59"/>
      <c r="M284" s="205"/>
      <c r="N284" s="40"/>
      <c r="O284" s="40"/>
      <c r="P284" s="40"/>
      <c r="Q284" s="40"/>
      <c r="R284" s="40"/>
      <c r="S284" s="40"/>
      <c r="T284" s="76"/>
      <c r="AT284" s="22" t="s">
        <v>142</v>
      </c>
      <c r="AU284" s="22" t="s">
        <v>84</v>
      </c>
    </row>
    <row r="285" spans="2:65" s="11" customFormat="1" ht="13.5">
      <c r="B285" s="206"/>
      <c r="C285" s="207"/>
      <c r="D285" s="208" t="s">
        <v>144</v>
      </c>
      <c r="E285" s="209" t="s">
        <v>22</v>
      </c>
      <c r="F285" s="210" t="s">
        <v>565</v>
      </c>
      <c r="G285" s="207"/>
      <c r="H285" s="211">
        <v>17.28</v>
      </c>
      <c r="I285" s="212"/>
      <c r="J285" s="207"/>
      <c r="K285" s="207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144</v>
      </c>
      <c r="AU285" s="217" t="s">
        <v>84</v>
      </c>
      <c r="AV285" s="11" t="s">
        <v>84</v>
      </c>
      <c r="AW285" s="11" t="s">
        <v>39</v>
      </c>
      <c r="AX285" s="11" t="s">
        <v>24</v>
      </c>
      <c r="AY285" s="217" t="s">
        <v>133</v>
      </c>
    </row>
    <row r="286" spans="2:65" s="1" customFormat="1" ht="31.5" customHeight="1">
      <c r="B286" s="39"/>
      <c r="C286" s="191" t="s">
        <v>566</v>
      </c>
      <c r="D286" s="191" t="s">
        <v>135</v>
      </c>
      <c r="E286" s="192" t="s">
        <v>567</v>
      </c>
      <c r="F286" s="193" t="s">
        <v>568</v>
      </c>
      <c r="G286" s="194" t="s">
        <v>138</v>
      </c>
      <c r="H286" s="195">
        <v>8.64</v>
      </c>
      <c r="I286" s="196"/>
      <c r="J286" s="197">
        <f>ROUND(I286*H286,2)</f>
        <v>0</v>
      </c>
      <c r="K286" s="193" t="s">
        <v>139</v>
      </c>
      <c r="L286" s="59"/>
      <c r="M286" s="198" t="s">
        <v>22</v>
      </c>
      <c r="N286" s="199" t="s">
        <v>46</v>
      </c>
      <c r="O286" s="40"/>
      <c r="P286" s="200">
        <f>O286*H286</f>
        <v>0</v>
      </c>
      <c r="Q286" s="200">
        <v>0</v>
      </c>
      <c r="R286" s="200">
        <f>Q286*H286</f>
        <v>0</v>
      </c>
      <c r="S286" s="200">
        <v>2.3300000000000001E-2</v>
      </c>
      <c r="T286" s="201">
        <f>S286*H286</f>
        <v>0.20131200000000002</v>
      </c>
      <c r="AR286" s="22" t="s">
        <v>140</v>
      </c>
      <c r="AT286" s="22" t="s">
        <v>135</v>
      </c>
      <c r="AU286" s="22" t="s">
        <v>84</v>
      </c>
      <c r="AY286" s="22" t="s">
        <v>133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22" t="s">
        <v>24</v>
      </c>
      <c r="BK286" s="202">
        <f>ROUND(I286*H286,2)</f>
        <v>0</v>
      </c>
      <c r="BL286" s="22" t="s">
        <v>140</v>
      </c>
      <c r="BM286" s="22" t="s">
        <v>569</v>
      </c>
    </row>
    <row r="287" spans="2:65" s="1" customFormat="1" ht="40.5">
      <c r="B287" s="39"/>
      <c r="C287" s="61"/>
      <c r="D287" s="203" t="s">
        <v>142</v>
      </c>
      <c r="E287" s="61"/>
      <c r="F287" s="204" t="s">
        <v>570</v>
      </c>
      <c r="G287" s="61"/>
      <c r="H287" s="61"/>
      <c r="I287" s="161"/>
      <c r="J287" s="61"/>
      <c r="K287" s="61"/>
      <c r="L287" s="59"/>
      <c r="M287" s="205"/>
      <c r="N287" s="40"/>
      <c r="O287" s="40"/>
      <c r="P287" s="40"/>
      <c r="Q287" s="40"/>
      <c r="R287" s="40"/>
      <c r="S287" s="40"/>
      <c r="T287" s="76"/>
      <c r="AT287" s="22" t="s">
        <v>142</v>
      </c>
      <c r="AU287" s="22" t="s">
        <v>84</v>
      </c>
    </row>
    <row r="288" spans="2:65" s="11" customFormat="1" ht="13.5">
      <c r="B288" s="206"/>
      <c r="C288" s="207"/>
      <c r="D288" s="208" t="s">
        <v>144</v>
      </c>
      <c r="E288" s="207"/>
      <c r="F288" s="210" t="s">
        <v>571</v>
      </c>
      <c r="G288" s="207"/>
      <c r="H288" s="211">
        <v>8.64</v>
      </c>
      <c r="I288" s="212"/>
      <c r="J288" s="207"/>
      <c r="K288" s="207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144</v>
      </c>
      <c r="AU288" s="217" t="s">
        <v>84</v>
      </c>
      <c r="AV288" s="11" t="s">
        <v>84</v>
      </c>
      <c r="AW288" s="11" t="s">
        <v>6</v>
      </c>
      <c r="AX288" s="11" t="s">
        <v>24</v>
      </c>
      <c r="AY288" s="217" t="s">
        <v>133</v>
      </c>
    </row>
    <row r="289" spans="2:65" s="1" customFormat="1" ht="31.5" customHeight="1">
      <c r="B289" s="39"/>
      <c r="C289" s="191" t="s">
        <v>572</v>
      </c>
      <c r="D289" s="191" t="s">
        <v>135</v>
      </c>
      <c r="E289" s="192" t="s">
        <v>573</v>
      </c>
      <c r="F289" s="193" t="s">
        <v>574</v>
      </c>
      <c r="G289" s="194" t="s">
        <v>159</v>
      </c>
      <c r="H289" s="195">
        <v>8.64</v>
      </c>
      <c r="I289" s="196"/>
      <c r="J289" s="197">
        <f>ROUND(I289*H289,2)</f>
        <v>0</v>
      </c>
      <c r="K289" s="193" t="s">
        <v>139</v>
      </c>
      <c r="L289" s="59"/>
      <c r="M289" s="198" t="s">
        <v>22</v>
      </c>
      <c r="N289" s="199" t="s">
        <v>46</v>
      </c>
      <c r="O289" s="40"/>
      <c r="P289" s="200">
        <f>O289*H289</f>
        <v>0</v>
      </c>
      <c r="Q289" s="200">
        <v>0.50426000000000004</v>
      </c>
      <c r="R289" s="200">
        <f>Q289*H289</f>
        <v>4.3568064000000009</v>
      </c>
      <c r="S289" s="200">
        <v>0</v>
      </c>
      <c r="T289" s="201">
        <f>S289*H289</f>
        <v>0</v>
      </c>
      <c r="AR289" s="22" t="s">
        <v>140</v>
      </c>
      <c r="AT289" s="22" t="s">
        <v>135</v>
      </c>
      <c r="AU289" s="22" t="s">
        <v>84</v>
      </c>
      <c r="AY289" s="22" t="s">
        <v>133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22" t="s">
        <v>24</v>
      </c>
      <c r="BK289" s="202">
        <f>ROUND(I289*H289,2)</f>
        <v>0</v>
      </c>
      <c r="BL289" s="22" t="s">
        <v>140</v>
      </c>
      <c r="BM289" s="22" t="s">
        <v>575</v>
      </c>
    </row>
    <row r="290" spans="2:65" s="11" customFormat="1" ht="13.5">
      <c r="B290" s="206"/>
      <c r="C290" s="207"/>
      <c r="D290" s="208" t="s">
        <v>144</v>
      </c>
      <c r="E290" s="209" t="s">
        <v>22</v>
      </c>
      <c r="F290" s="210" t="s">
        <v>576</v>
      </c>
      <c r="G290" s="207"/>
      <c r="H290" s="211">
        <v>8.64</v>
      </c>
      <c r="I290" s="212"/>
      <c r="J290" s="207"/>
      <c r="K290" s="207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144</v>
      </c>
      <c r="AU290" s="217" t="s">
        <v>84</v>
      </c>
      <c r="AV290" s="11" t="s">
        <v>84</v>
      </c>
      <c r="AW290" s="11" t="s">
        <v>39</v>
      </c>
      <c r="AX290" s="11" t="s">
        <v>24</v>
      </c>
      <c r="AY290" s="217" t="s">
        <v>133</v>
      </c>
    </row>
    <row r="291" spans="2:65" s="1" customFormat="1" ht="44.25" customHeight="1">
      <c r="B291" s="39"/>
      <c r="C291" s="233" t="s">
        <v>577</v>
      </c>
      <c r="D291" s="233" t="s">
        <v>229</v>
      </c>
      <c r="E291" s="234" t="s">
        <v>578</v>
      </c>
      <c r="F291" s="235" t="s">
        <v>579</v>
      </c>
      <c r="G291" s="236" t="s">
        <v>138</v>
      </c>
      <c r="H291" s="237">
        <v>8.64</v>
      </c>
      <c r="I291" s="238"/>
      <c r="J291" s="239">
        <f>ROUND(I291*H291,2)</f>
        <v>0</v>
      </c>
      <c r="K291" s="235" t="s">
        <v>139</v>
      </c>
      <c r="L291" s="240"/>
      <c r="M291" s="241" t="s">
        <v>22</v>
      </c>
      <c r="N291" s="242" t="s">
        <v>46</v>
      </c>
      <c r="O291" s="40"/>
      <c r="P291" s="200">
        <f>O291*H291</f>
        <v>0</v>
      </c>
      <c r="Q291" s="200">
        <v>0.77</v>
      </c>
      <c r="R291" s="200">
        <f>Q291*H291</f>
        <v>6.6528000000000009</v>
      </c>
      <c r="S291" s="200">
        <v>0</v>
      </c>
      <c r="T291" s="201">
        <f>S291*H291</f>
        <v>0</v>
      </c>
      <c r="AR291" s="22" t="s">
        <v>184</v>
      </c>
      <c r="AT291" s="22" t="s">
        <v>229</v>
      </c>
      <c r="AU291" s="22" t="s">
        <v>84</v>
      </c>
      <c r="AY291" s="22" t="s">
        <v>133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22" t="s">
        <v>24</v>
      </c>
      <c r="BK291" s="202">
        <f>ROUND(I291*H291,2)</f>
        <v>0</v>
      </c>
      <c r="BL291" s="22" t="s">
        <v>140</v>
      </c>
      <c r="BM291" s="22" t="s">
        <v>580</v>
      </c>
    </row>
    <row r="292" spans="2:65" s="1" customFormat="1" ht="31.5" customHeight="1">
      <c r="B292" s="39"/>
      <c r="C292" s="191" t="s">
        <v>581</v>
      </c>
      <c r="D292" s="191" t="s">
        <v>135</v>
      </c>
      <c r="E292" s="192" t="s">
        <v>582</v>
      </c>
      <c r="F292" s="193" t="s">
        <v>583</v>
      </c>
      <c r="G292" s="194" t="s">
        <v>138</v>
      </c>
      <c r="H292" s="195">
        <v>17.28</v>
      </c>
      <c r="I292" s="196"/>
      <c r="J292" s="197">
        <f>ROUND(I292*H292,2)</f>
        <v>0</v>
      </c>
      <c r="K292" s="193" t="s">
        <v>139</v>
      </c>
      <c r="L292" s="59"/>
      <c r="M292" s="198" t="s">
        <v>22</v>
      </c>
      <c r="N292" s="199" t="s">
        <v>46</v>
      </c>
      <c r="O292" s="40"/>
      <c r="P292" s="200">
        <f>O292*H292</f>
        <v>0</v>
      </c>
      <c r="Q292" s="200">
        <v>2.324E-2</v>
      </c>
      <c r="R292" s="200">
        <f>Q292*H292</f>
        <v>0.40158720000000003</v>
      </c>
      <c r="S292" s="200">
        <v>0</v>
      </c>
      <c r="T292" s="201">
        <f>S292*H292</f>
        <v>0</v>
      </c>
      <c r="AR292" s="22" t="s">
        <v>140</v>
      </c>
      <c r="AT292" s="22" t="s">
        <v>135</v>
      </c>
      <c r="AU292" s="22" t="s">
        <v>84</v>
      </c>
      <c r="AY292" s="22" t="s">
        <v>133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2" t="s">
        <v>24</v>
      </c>
      <c r="BK292" s="202">
        <f>ROUND(I292*H292,2)</f>
        <v>0</v>
      </c>
      <c r="BL292" s="22" t="s">
        <v>140</v>
      </c>
      <c r="BM292" s="22" t="s">
        <v>584</v>
      </c>
    </row>
    <row r="293" spans="2:65" s="11" customFormat="1" ht="13.5">
      <c r="B293" s="206"/>
      <c r="C293" s="207"/>
      <c r="D293" s="208" t="s">
        <v>144</v>
      </c>
      <c r="E293" s="209" t="s">
        <v>22</v>
      </c>
      <c r="F293" s="210" t="s">
        <v>585</v>
      </c>
      <c r="G293" s="207"/>
      <c r="H293" s="211">
        <v>17.28</v>
      </c>
      <c r="I293" s="212"/>
      <c r="J293" s="207"/>
      <c r="K293" s="207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144</v>
      </c>
      <c r="AU293" s="217" t="s">
        <v>84</v>
      </c>
      <c r="AV293" s="11" t="s">
        <v>84</v>
      </c>
      <c r="AW293" s="11" t="s">
        <v>39</v>
      </c>
      <c r="AX293" s="11" t="s">
        <v>24</v>
      </c>
      <c r="AY293" s="217" t="s">
        <v>133</v>
      </c>
    </row>
    <row r="294" spans="2:65" s="1" customFormat="1" ht="31.5" customHeight="1">
      <c r="B294" s="39"/>
      <c r="C294" s="191" t="s">
        <v>586</v>
      </c>
      <c r="D294" s="191" t="s">
        <v>135</v>
      </c>
      <c r="E294" s="192" t="s">
        <v>587</v>
      </c>
      <c r="F294" s="193" t="s">
        <v>588</v>
      </c>
      <c r="G294" s="194" t="s">
        <v>138</v>
      </c>
      <c r="H294" s="195">
        <v>17.28</v>
      </c>
      <c r="I294" s="196"/>
      <c r="J294" s="197">
        <f>ROUND(I294*H294,2)</f>
        <v>0</v>
      </c>
      <c r="K294" s="193" t="s">
        <v>139</v>
      </c>
      <c r="L294" s="59"/>
      <c r="M294" s="198" t="s">
        <v>22</v>
      </c>
      <c r="N294" s="199" t="s">
        <v>46</v>
      </c>
      <c r="O294" s="40"/>
      <c r="P294" s="200">
        <f>O294*H294</f>
        <v>0</v>
      </c>
      <c r="Q294" s="200">
        <v>0</v>
      </c>
      <c r="R294" s="200">
        <f>Q294*H294</f>
        <v>0</v>
      </c>
      <c r="S294" s="200">
        <v>0</v>
      </c>
      <c r="T294" s="201">
        <f>S294*H294</f>
        <v>0</v>
      </c>
      <c r="AR294" s="22" t="s">
        <v>140</v>
      </c>
      <c r="AT294" s="22" t="s">
        <v>135</v>
      </c>
      <c r="AU294" s="22" t="s">
        <v>84</v>
      </c>
      <c r="AY294" s="22" t="s">
        <v>133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22" t="s">
        <v>24</v>
      </c>
      <c r="BK294" s="202">
        <f>ROUND(I294*H294,2)</f>
        <v>0</v>
      </c>
      <c r="BL294" s="22" t="s">
        <v>140</v>
      </c>
      <c r="BM294" s="22" t="s">
        <v>589</v>
      </c>
    </row>
    <row r="295" spans="2:65" s="11" customFormat="1" ht="13.5">
      <c r="B295" s="206"/>
      <c r="C295" s="207"/>
      <c r="D295" s="203" t="s">
        <v>144</v>
      </c>
      <c r="E295" s="218" t="s">
        <v>22</v>
      </c>
      <c r="F295" s="219" t="s">
        <v>590</v>
      </c>
      <c r="G295" s="207"/>
      <c r="H295" s="220">
        <v>17.28</v>
      </c>
      <c r="I295" s="212"/>
      <c r="J295" s="207"/>
      <c r="K295" s="207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144</v>
      </c>
      <c r="AU295" s="217" t="s">
        <v>84</v>
      </c>
      <c r="AV295" s="11" t="s">
        <v>84</v>
      </c>
      <c r="AW295" s="11" t="s">
        <v>39</v>
      </c>
      <c r="AX295" s="11" t="s">
        <v>24</v>
      </c>
      <c r="AY295" s="217" t="s">
        <v>133</v>
      </c>
    </row>
    <row r="296" spans="2:65" s="10" customFormat="1" ht="29.85" customHeight="1">
      <c r="B296" s="174"/>
      <c r="C296" s="175"/>
      <c r="D296" s="188" t="s">
        <v>74</v>
      </c>
      <c r="E296" s="189" t="s">
        <v>591</v>
      </c>
      <c r="F296" s="189" t="s">
        <v>592</v>
      </c>
      <c r="G296" s="175"/>
      <c r="H296" s="175"/>
      <c r="I296" s="178"/>
      <c r="J296" s="190">
        <f>BK296</f>
        <v>0</v>
      </c>
      <c r="K296" s="175"/>
      <c r="L296" s="180"/>
      <c r="M296" s="181"/>
      <c r="N296" s="182"/>
      <c r="O296" s="182"/>
      <c r="P296" s="183">
        <f>SUM(P297:P313)</f>
        <v>0</v>
      </c>
      <c r="Q296" s="182"/>
      <c r="R296" s="183">
        <f>SUM(R297:R313)</f>
        <v>0</v>
      </c>
      <c r="S296" s="182"/>
      <c r="T296" s="184">
        <f>SUM(T297:T313)</f>
        <v>0</v>
      </c>
      <c r="AR296" s="185" t="s">
        <v>24</v>
      </c>
      <c r="AT296" s="186" t="s">
        <v>74</v>
      </c>
      <c r="AU296" s="186" t="s">
        <v>24</v>
      </c>
      <c r="AY296" s="185" t="s">
        <v>133</v>
      </c>
      <c r="BK296" s="187">
        <f>SUM(BK297:BK313)</f>
        <v>0</v>
      </c>
    </row>
    <row r="297" spans="2:65" s="1" customFormat="1" ht="31.5" customHeight="1">
      <c r="B297" s="39"/>
      <c r="C297" s="191" t="s">
        <v>593</v>
      </c>
      <c r="D297" s="191" t="s">
        <v>135</v>
      </c>
      <c r="E297" s="192" t="s">
        <v>594</v>
      </c>
      <c r="F297" s="193" t="s">
        <v>595</v>
      </c>
      <c r="G297" s="194" t="s">
        <v>187</v>
      </c>
      <c r="H297" s="195">
        <v>72.135000000000005</v>
      </c>
      <c r="I297" s="196"/>
      <c r="J297" s="197">
        <f>ROUND(I297*H297,2)</f>
        <v>0</v>
      </c>
      <c r="K297" s="193" t="s">
        <v>139</v>
      </c>
      <c r="L297" s="59"/>
      <c r="M297" s="198" t="s">
        <v>22</v>
      </c>
      <c r="N297" s="199" t="s">
        <v>46</v>
      </c>
      <c r="O297" s="40"/>
      <c r="P297" s="200">
        <f>O297*H297</f>
        <v>0</v>
      </c>
      <c r="Q297" s="200">
        <v>0</v>
      </c>
      <c r="R297" s="200">
        <f>Q297*H297</f>
        <v>0</v>
      </c>
      <c r="S297" s="200">
        <v>0</v>
      </c>
      <c r="T297" s="201">
        <f>S297*H297</f>
        <v>0</v>
      </c>
      <c r="AR297" s="22" t="s">
        <v>140</v>
      </c>
      <c r="AT297" s="22" t="s">
        <v>135</v>
      </c>
      <c r="AU297" s="22" t="s">
        <v>84</v>
      </c>
      <c r="AY297" s="22" t="s">
        <v>133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22" t="s">
        <v>24</v>
      </c>
      <c r="BK297" s="202">
        <f>ROUND(I297*H297,2)</f>
        <v>0</v>
      </c>
      <c r="BL297" s="22" t="s">
        <v>140</v>
      </c>
      <c r="BM297" s="22" t="s">
        <v>596</v>
      </c>
    </row>
    <row r="298" spans="2:65" s="11" customFormat="1" ht="13.5">
      <c r="B298" s="206"/>
      <c r="C298" s="207"/>
      <c r="D298" s="208" t="s">
        <v>144</v>
      </c>
      <c r="E298" s="209" t="s">
        <v>22</v>
      </c>
      <c r="F298" s="210" t="s">
        <v>597</v>
      </c>
      <c r="G298" s="207"/>
      <c r="H298" s="211">
        <v>72.135000000000005</v>
      </c>
      <c r="I298" s="212"/>
      <c r="J298" s="207"/>
      <c r="K298" s="207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144</v>
      </c>
      <c r="AU298" s="217" t="s">
        <v>84</v>
      </c>
      <c r="AV298" s="11" t="s">
        <v>84</v>
      </c>
      <c r="AW298" s="11" t="s">
        <v>39</v>
      </c>
      <c r="AX298" s="11" t="s">
        <v>24</v>
      </c>
      <c r="AY298" s="217" t="s">
        <v>133</v>
      </c>
    </row>
    <row r="299" spans="2:65" s="1" customFormat="1" ht="31.5" customHeight="1">
      <c r="B299" s="39"/>
      <c r="C299" s="191" t="s">
        <v>598</v>
      </c>
      <c r="D299" s="191" t="s">
        <v>135</v>
      </c>
      <c r="E299" s="192" t="s">
        <v>599</v>
      </c>
      <c r="F299" s="193" t="s">
        <v>600</v>
      </c>
      <c r="G299" s="194" t="s">
        <v>187</v>
      </c>
      <c r="H299" s="195">
        <v>1370.5650000000001</v>
      </c>
      <c r="I299" s="196"/>
      <c r="J299" s="197">
        <f>ROUND(I299*H299,2)</f>
        <v>0</v>
      </c>
      <c r="K299" s="193" t="s">
        <v>139</v>
      </c>
      <c r="L299" s="59"/>
      <c r="M299" s="198" t="s">
        <v>22</v>
      </c>
      <c r="N299" s="199" t="s">
        <v>46</v>
      </c>
      <c r="O299" s="40"/>
      <c r="P299" s="200">
        <f>O299*H299</f>
        <v>0</v>
      </c>
      <c r="Q299" s="200">
        <v>0</v>
      </c>
      <c r="R299" s="200">
        <f>Q299*H299</f>
        <v>0</v>
      </c>
      <c r="S299" s="200">
        <v>0</v>
      </c>
      <c r="T299" s="201">
        <f>S299*H299</f>
        <v>0</v>
      </c>
      <c r="AR299" s="22" t="s">
        <v>140</v>
      </c>
      <c r="AT299" s="22" t="s">
        <v>135</v>
      </c>
      <c r="AU299" s="22" t="s">
        <v>84</v>
      </c>
      <c r="AY299" s="22" t="s">
        <v>133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22" t="s">
        <v>24</v>
      </c>
      <c r="BK299" s="202">
        <f>ROUND(I299*H299,2)</f>
        <v>0</v>
      </c>
      <c r="BL299" s="22" t="s">
        <v>140</v>
      </c>
      <c r="BM299" s="22" t="s">
        <v>601</v>
      </c>
    </row>
    <row r="300" spans="2:65" s="1" customFormat="1" ht="40.5">
      <c r="B300" s="39"/>
      <c r="C300" s="61"/>
      <c r="D300" s="203" t="s">
        <v>142</v>
      </c>
      <c r="E300" s="61"/>
      <c r="F300" s="204" t="s">
        <v>602</v>
      </c>
      <c r="G300" s="61"/>
      <c r="H300" s="61"/>
      <c r="I300" s="161"/>
      <c r="J300" s="61"/>
      <c r="K300" s="61"/>
      <c r="L300" s="59"/>
      <c r="M300" s="205"/>
      <c r="N300" s="40"/>
      <c r="O300" s="40"/>
      <c r="P300" s="40"/>
      <c r="Q300" s="40"/>
      <c r="R300" s="40"/>
      <c r="S300" s="40"/>
      <c r="T300" s="76"/>
      <c r="AT300" s="22" t="s">
        <v>142</v>
      </c>
      <c r="AU300" s="22" t="s">
        <v>84</v>
      </c>
    </row>
    <row r="301" spans="2:65" s="11" customFormat="1" ht="13.5">
      <c r="B301" s="206"/>
      <c r="C301" s="207"/>
      <c r="D301" s="208" t="s">
        <v>144</v>
      </c>
      <c r="E301" s="207"/>
      <c r="F301" s="210" t="s">
        <v>603</v>
      </c>
      <c r="G301" s="207"/>
      <c r="H301" s="211">
        <v>1370.5650000000001</v>
      </c>
      <c r="I301" s="212"/>
      <c r="J301" s="207"/>
      <c r="K301" s="207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144</v>
      </c>
      <c r="AU301" s="217" t="s">
        <v>84</v>
      </c>
      <c r="AV301" s="11" t="s">
        <v>84</v>
      </c>
      <c r="AW301" s="11" t="s">
        <v>6</v>
      </c>
      <c r="AX301" s="11" t="s">
        <v>24</v>
      </c>
      <c r="AY301" s="217" t="s">
        <v>133</v>
      </c>
    </row>
    <row r="302" spans="2:65" s="1" customFormat="1" ht="44.25" customHeight="1">
      <c r="B302" s="39"/>
      <c r="C302" s="191" t="s">
        <v>604</v>
      </c>
      <c r="D302" s="191" t="s">
        <v>135</v>
      </c>
      <c r="E302" s="192" t="s">
        <v>605</v>
      </c>
      <c r="F302" s="193" t="s">
        <v>606</v>
      </c>
      <c r="G302" s="194" t="s">
        <v>187</v>
      </c>
      <c r="H302" s="195">
        <v>222.79499999999999</v>
      </c>
      <c r="I302" s="196"/>
      <c r="J302" s="197">
        <f>ROUND(I302*H302,2)</f>
        <v>0</v>
      </c>
      <c r="K302" s="193" t="s">
        <v>139</v>
      </c>
      <c r="L302" s="59"/>
      <c r="M302" s="198" t="s">
        <v>22</v>
      </c>
      <c r="N302" s="199" t="s">
        <v>46</v>
      </c>
      <c r="O302" s="40"/>
      <c r="P302" s="200">
        <f>O302*H302</f>
        <v>0</v>
      </c>
      <c r="Q302" s="200">
        <v>0</v>
      </c>
      <c r="R302" s="200">
        <f>Q302*H302</f>
        <v>0</v>
      </c>
      <c r="S302" s="200">
        <v>0</v>
      </c>
      <c r="T302" s="201">
        <f>S302*H302</f>
        <v>0</v>
      </c>
      <c r="AR302" s="22" t="s">
        <v>140</v>
      </c>
      <c r="AT302" s="22" t="s">
        <v>135</v>
      </c>
      <c r="AU302" s="22" t="s">
        <v>84</v>
      </c>
      <c r="AY302" s="22" t="s">
        <v>133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22" t="s">
        <v>24</v>
      </c>
      <c r="BK302" s="202">
        <f>ROUND(I302*H302,2)</f>
        <v>0</v>
      </c>
      <c r="BL302" s="22" t="s">
        <v>140</v>
      </c>
      <c r="BM302" s="22" t="s">
        <v>607</v>
      </c>
    </row>
    <row r="303" spans="2:65" s="11" customFormat="1" ht="13.5">
      <c r="B303" s="206"/>
      <c r="C303" s="207"/>
      <c r="D303" s="203" t="s">
        <v>144</v>
      </c>
      <c r="E303" s="218" t="s">
        <v>22</v>
      </c>
      <c r="F303" s="219" t="s">
        <v>608</v>
      </c>
      <c r="G303" s="207"/>
      <c r="H303" s="220">
        <v>222.399</v>
      </c>
      <c r="I303" s="212"/>
      <c r="J303" s="207"/>
      <c r="K303" s="207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144</v>
      </c>
      <c r="AU303" s="217" t="s">
        <v>84</v>
      </c>
      <c r="AV303" s="11" t="s">
        <v>84</v>
      </c>
      <c r="AW303" s="11" t="s">
        <v>39</v>
      </c>
      <c r="AX303" s="11" t="s">
        <v>75</v>
      </c>
      <c r="AY303" s="217" t="s">
        <v>133</v>
      </c>
    </row>
    <row r="304" spans="2:65" s="11" customFormat="1" ht="13.5">
      <c r="B304" s="206"/>
      <c r="C304" s="207"/>
      <c r="D304" s="203" t="s">
        <v>144</v>
      </c>
      <c r="E304" s="218" t="s">
        <v>22</v>
      </c>
      <c r="F304" s="219" t="s">
        <v>609</v>
      </c>
      <c r="G304" s="207"/>
      <c r="H304" s="220">
        <v>0.39600000000000002</v>
      </c>
      <c r="I304" s="212"/>
      <c r="J304" s="207"/>
      <c r="K304" s="207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144</v>
      </c>
      <c r="AU304" s="217" t="s">
        <v>84</v>
      </c>
      <c r="AV304" s="11" t="s">
        <v>84</v>
      </c>
      <c r="AW304" s="11" t="s">
        <v>39</v>
      </c>
      <c r="AX304" s="11" t="s">
        <v>75</v>
      </c>
      <c r="AY304" s="217" t="s">
        <v>133</v>
      </c>
    </row>
    <row r="305" spans="2:65" s="12" customFormat="1" ht="13.5">
      <c r="B305" s="221"/>
      <c r="C305" s="222"/>
      <c r="D305" s="208" t="s">
        <v>144</v>
      </c>
      <c r="E305" s="223" t="s">
        <v>22</v>
      </c>
      <c r="F305" s="224" t="s">
        <v>170</v>
      </c>
      <c r="G305" s="222"/>
      <c r="H305" s="225">
        <v>222.79499999999999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144</v>
      </c>
      <c r="AU305" s="231" t="s">
        <v>84</v>
      </c>
      <c r="AV305" s="12" t="s">
        <v>140</v>
      </c>
      <c r="AW305" s="12" t="s">
        <v>39</v>
      </c>
      <c r="AX305" s="12" t="s">
        <v>24</v>
      </c>
      <c r="AY305" s="231" t="s">
        <v>133</v>
      </c>
    </row>
    <row r="306" spans="2:65" s="1" customFormat="1" ht="44.25" customHeight="1">
      <c r="B306" s="39"/>
      <c r="C306" s="191" t="s">
        <v>610</v>
      </c>
      <c r="D306" s="191" t="s">
        <v>135</v>
      </c>
      <c r="E306" s="192" t="s">
        <v>611</v>
      </c>
      <c r="F306" s="193" t="s">
        <v>612</v>
      </c>
      <c r="G306" s="194" t="s">
        <v>187</v>
      </c>
      <c r="H306" s="195">
        <v>4233.1049999999996</v>
      </c>
      <c r="I306" s="196"/>
      <c r="J306" s="197">
        <f>ROUND(I306*H306,2)</f>
        <v>0</v>
      </c>
      <c r="K306" s="193" t="s">
        <v>139</v>
      </c>
      <c r="L306" s="59"/>
      <c r="M306" s="198" t="s">
        <v>22</v>
      </c>
      <c r="N306" s="199" t="s">
        <v>46</v>
      </c>
      <c r="O306" s="40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AR306" s="22" t="s">
        <v>140</v>
      </c>
      <c r="AT306" s="22" t="s">
        <v>135</v>
      </c>
      <c r="AU306" s="22" t="s">
        <v>84</v>
      </c>
      <c r="AY306" s="22" t="s">
        <v>133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22" t="s">
        <v>24</v>
      </c>
      <c r="BK306" s="202">
        <f>ROUND(I306*H306,2)</f>
        <v>0</v>
      </c>
      <c r="BL306" s="22" t="s">
        <v>140</v>
      </c>
      <c r="BM306" s="22" t="s">
        <v>613</v>
      </c>
    </row>
    <row r="307" spans="2:65" s="1" customFormat="1" ht="27">
      <c r="B307" s="39"/>
      <c r="C307" s="61"/>
      <c r="D307" s="203" t="s">
        <v>142</v>
      </c>
      <c r="E307" s="61"/>
      <c r="F307" s="204" t="s">
        <v>614</v>
      </c>
      <c r="G307" s="61"/>
      <c r="H307" s="61"/>
      <c r="I307" s="161"/>
      <c r="J307" s="61"/>
      <c r="K307" s="61"/>
      <c r="L307" s="59"/>
      <c r="M307" s="205"/>
      <c r="N307" s="40"/>
      <c r="O307" s="40"/>
      <c r="P307" s="40"/>
      <c r="Q307" s="40"/>
      <c r="R307" s="40"/>
      <c r="S307" s="40"/>
      <c r="T307" s="76"/>
      <c r="AT307" s="22" t="s">
        <v>142</v>
      </c>
      <c r="AU307" s="22" t="s">
        <v>84</v>
      </c>
    </row>
    <row r="308" spans="2:65" s="11" customFormat="1" ht="13.5">
      <c r="B308" s="206"/>
      <c r="C308" s="207"/>
      <c r="D308" s="208" t="s">
        <v>144</v>
      </c>
      <c r="E308" s="207"/>
      <c r="F308" s="210" t="s">
        <v>615</v>
      </c>
      <c r="G308" s="207"/>
      <c r="H308" s="211">
        <v>4233.1049999999996</v>
      </c>
      <c r="I308" s="212"/>
      <c r="J308" s="207"/>
      <c r="K308" s="207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144</v>
      </c>
      <c r="AU308" s="217" t="s">
        <v>84</v>
      </c>
      <c r="AV308" s="11" t="s">
        <v>84</v>
      </c>
      <c r="AW308" s="11" t="s">
        <v>6</v>
      </c>
      <c r="AX308" s="11" t="s">
        <v>24</v>
      </c>
      <c r="AY308" s="217" t="s">
        <v>133</v>
      </c>
    </row>
    <row r="309" spans="2:65" s="1" customFormat="1" ht="31.5" customHeight="1">
      <c r="B309" s="39"/>
      <c r="C309" s="191" t="s">
        <v>616</v>
      </c>
      <c r="D309" s="191" t="s">
        <v>135</v>
      </c>
      <c r="E309" s="192" t="s">
        <v>617</v>
      </c>
      <c r="F309" s="193" t="s">
        <v>618</v>
      </c>
      <c r="G309" s="194" t="s">
        <v>187</v>
      </c>
      <c r="H309" s="195">
        <v>294.93</v>
      </c>
      <c r="I309" s="196"/>
      <c r="J309" s="197">
        <f>ROUND(I309*H309,2)</f>
        <v>0</v>
      </c>
      <c r="K309" s="193" t="s">
        <v>139</v>
      </c>
      <c r="L309" s="59"/>
      <c r="M309" s="198" t="s">
        <v>22</v>
      </c>
      <c r="N309" s="199" t="s">
        <v>46</v>
      </c>
      <c r="O309" s="40"/>
      <c r="P309" s="200">
        <f>O309*H309</f>
        <v>0</v>
      </c>
      <c r="Q309" s="200">
        <v>0</v>
      </c>
      <c r="R309" s="200">
        <f>Q309*H309</f>
        <v>0</v>
      </c>
      <c r="S309" s="200">
        <v>0</v>
      </c>
      <c r="T309" s="201">
        <f>S309*H309</f>
        <v>0</v>
      </c>
      <c r="AR309" s="22" t="s">
        <v>140</v>
      </c>
      <c r="AT309" s="22" t="s">
        <v>135</v>
      </c>
      <c r="AU309" s="22" t="s">
        <v>84</v>
      </c>
      <c r="AY309" s="22" t="s">
        <v>133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22" t="s">
        <v>24</v>
      </c>
      <c r="BK309" s="202">
        <f>ROUND(I309*H309,2)</f>
        <v>0</v>
      </c>
      <c r="BL309" s="22" t="s">
        <v>140</v>
      </c>
      <c r="BM309" s="22" t="s">
        <v>619</v>
      </c>
    </row>
    <row r="310" spans="2:65" s="1" customFormat="1" ht="27">
      <c r="B310" s="39"/>
      <c r="C310" s="61"/>
      <c r="D310" s="203" t="s">
        <v>142</v>
      </c>
      <c r="E310" s="61"/>
      <c r="F310" s="204" t="s">
        <v>620</v>
      </c>
      <c r="G310" s="61"/>
      <c r="H310" s="61"/>
      <c r="I310" s="161"/>
      <c r="J310" s="61"/>
      <c r="K310" s="61"/>
      <c r="L310" s="59"/>
      <c r="M310" s="205"/>
      <c r="N310" s="40"/>
      <c r="O310" s="40"/>
      <c r="P310" s="40"/>
      <c r="Q310" s="40"/>
      <c r="R310" s="40"/>
      <c r="S310" s="40"/>
      <c r="T310" s="76"/>
      <c r="AT310" s="22" t="s">
        <v>142</v>
      </c>
      <c r="AU310" s="22" t="s">
        <v>84</v>
      </c>
    </row>
    <row r="311" spans="2:65" s="11" customFormat="1" ht="13.5">
      <c r="B311" s="206"/>
      <c r="C311" s="207"/>
      <c r="D311" s="208" t="s">
        <v>144</v>
      </c>
      <c r="E311" s="209" t="s">
        <v>22</v>
      </c>
      <c r="F311" s="210" t="s">
        <v>621</v>
      </c>
      <c r="G311" s="207"/>
      <c r="H311" s="211">
        <v>294.93</v>
      </c>
      <c r="I311" s="212"/>
      <c r="J311" s="207"/>
      <c r="K311" s="207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144</v>
      </c>
      <c r="AU311" s="217" t="s">
        <v>84</v>
      </c>
      <c r="AV311" s="11" t="s">
        <v>84</v>
      </c>
      <c r="AW311" s="11" t="s">
        <v>39</v>
      </c>
      <c r="AX311" s="11" t="s">
        <v>24</v>
      </c>
      <c r="AY311" s="217" t="s">
        <v>133</v>
      </c>
    </row>
    <row r="312" spans="2:65" s="1" customFormat="1" ht="22.5" customHeight="1">
      <c r="B312" s="39"/>
      <c r="C312" s="191" t="s">
        <v>622</v>
      </c>
      <c r="D312" s="191" t="s">
        <v>135</v>
      </c>
      <c r="E312" s="192" t="s">
        <v>623</v>
      </c>
      <c r="F312" s="193" t="s">
        <v>624</v>
      </c>
      <c r="G312" s="194" t="s">
        <v>187</v>
      </c>
      <c r="H312" s="195">
        <v>222.399</v>
      </c>
      <c r="I312" s="196"/>
      <c r="J312" s="197">
        <f>ROUND(I312*H312,2)</f>
        <v>0</v>
      </c>
      <c r="K312" s="193" t="s">
        <v>139</v>
      </c>
      <c r="L312" s="59"/>
      <c r="M312" s="198" t="s">
        <v>22</v>
      </c>
      <c r="N312" s="199" t="s">
        <v>46</v>
      </c>
      <c r="O312" s="40"/>
      <c r="P312" s="200">
        <f>O312*H312</f>
        <v>0</v>
      </c>
      <c r="Q312" s="200">
        <v>0</v>
      </c>
      <c r="R312" s="200">
        <f>Q312*H312</f>
        <v>0</v>
      </c>
      <c r="S312" s="200">
        <v>0</v>
      </c>
      <c r="T312" s="201">
        <f>S312*H312</f>
        <v>0</v>
      </c>
      <c r="AR312" s="22" t="s">
        <v>140</v>
      </c>
      <c r="AT312" s="22" t="s">
        <v>135</v>
      </c>
      <c r="AU312" s="22" t="s">
        <v>84</v>
      </c>
      <c r="AY312" s="22" t="s">
        <v>133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22" t="s">
        <v>24</v>
      </c>
      <c r="BK312" s="202">
        <f>ROUND(I312*H312,2)</f>
        <v>0</v>
      </c>
      <c r="BL312" s="22" t="s">
        <v>140</v>
      </c>
      <c r="BM312" s="22" t="s">
        <v>625</v>
      </c>
    </row>
    <row r="313" spans="2:65" s="1" customFormat="1" ht="22.5" customHeight="1">
      <c r="B313" s="39"/>
      <c r="C313" s="191" t="s">
        <v>626</v>
      </c>
      <c r="D313" s="191" t="s">
        <v>135</v>
      </c>
      <c r="E313" s="192" t="s">
        <v>627</v>
      </c>
      <c r="F313" s="193" t="s">
        <v>628</v>
      </c>
      <c r="G313" s="194" t="s">
        <v>187</v>
      </c>
      <c r="H313" s="195">
        <v>72.135000000000005</v>
      </c>
      <c r="I313" s="196"/>
      <c r="J313" s="197">
        <f>ROUND(I313*H313,2)</f>
        <v>0</v>
      </c>
      <c r="K313" s="193" t="s">
        <v>139</v>
      </c>
      <c r="L313" s="59"/>
      <c r="M313" s="198" t="s">
        <v>22</v>
      </c>
      <c r="N313" s="199" t="s">
        <v>46</v>
      </c>
      <c r="O313" s="40"/>
      <c r="P313" s="200">
        <f>O313*H313</f>
        <v>0</v>
      </c>
      <c r="Q313" s="200">
        <v>0</v>
      </c>
      <c r="R313" s="200">
        <f>Q313*H313</f>
        <v>0</v>
      </c>
      <c r="S313" s="200">
        <v>0</v>
      </c>
      <c r="T313" s="201">
        <f>S313*H313</f>
        <v>0</v>
      </c>
      <c r="AR313" s="22" t="s">
        <v>140</v>
      </c>
      <c r="AT313" s="22" t="s">
        <v>135</v>
      </c>
      <c r="AU313" s="22" t="s">
        <v>84</v>
      </c>
      <c r="AY313" s="22" t="s">
        <v>133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22" t="s">
        <v>24</v>
      </c>
      <c r="BK313" s="202">
        <f>ROUND(I313*H313,2)</f>
        <v>0</v>
      </c>
      <c r="BL313" s="22" t="s">
        <v>140</v>
      </c>
      <c r="BM313" s="22" t="s">
        <v>629</v>
      </c>
    </row>
    <row r="314" spans="2:65" s="10" customFormat="1" ht="29.85" customHeight="1">
      <c r="B314" s="174"/>
      <c r="C314" s="175"/>
      <c r="D314" s="188" t="s">
        <v>74</v>
      </c>
      <c r="E314" s="189" t="s">
        <v>630</v>
      </c>
      <c r="F314" s="189" t="s">
        <v>631</v>
      </c>
      <c r="G314" s="175"/>
      <c r="H314" s="175"/>
      <c r="I314" s="178"/>
      <c r="J314" s="190">
        <f>BK314</f>
        <v>0</v>
      </c>
      <c r="K314" s="175"/>
      <c r="L314" s="180"/>
      <c r="M314" s="181"/>
      <c r="N314" s="182"/>
      <c r="O314" s="182"/>
      <c r="P314" s="183">
        <f>P315</f>
        <v>0</v>
      </c>
      <c r="Q314" s="182"/>
      <c r="R314" s="183">
        <f>R315</f>
        <v>0</v>
      </c>
      <c r="S314" s="182"/>
      <c r="T314" s="184">
        <f>T315</f>
        <v>0</v>
      </c>
      <c r="AR314" s="185" t="s">
        <v>24</v>
      </c>
      <c r="AT314" s="186" t="s">
        <v>74</v>
      </c>
      <c r="AU314" s="186" t="s">
        <v>24</v>
      </c>
      <c r="AY314" s="185" t="s">
        <v>133</v>
      </c>
      <c r="BK314" s="187">
        <f>BK315</f>
        <v>0</v>
      </c>
    </row>
    <row r="315" spans="2:65" s="1" customFormat="1" ht="31.5" customHeight="1">
      <c r="B315" s="39"/>
      <c r="C315" s="191" t="s">
        <v>632</v>
      </c>
      <c r="D315" s="191" t="s">
        <v>135</v>
      </c>
      <c r="E315" s="192" t="s">
        <v>633</v>
      </c>
      <c r="F315" s="193" t="s">
        <v>634</v>
      </c>
      <c r="G315" s="194" t="s">
        <v>187</v>
      </c>
      <c r="H315" s="195">
        <v>264.98700000000002</v>
      </c>
      <c r="I315" s="196"/>
      <c r="J315" s="197">
        <f>ROUND(I315*H315,2)</f>
        <v>0</v>
      </c>
      <c r="K315" s="193" t="s">
        <v>139</v>
      </c>
      <c r="L315" s="59"/>
      <c r="M315" s="198" t="s">
        <v>22</v>
      </c>
      <c r="N315" s="199" t="s">
        <v>46</v>
      </c>
      <c r="O315" s="40"/>
      <c r="P315" s="200">
        <f>O315*H315</f>
        <v>0</v>
      </c>
      <c r="Q315" s="200">
        <v>0</v>
      </c>
      <c r="R315" s="200">
        <f>Q315*H315</f>
        <v>0</v>
      </c>
      <c r="S315" s="200">
        <v>0</v>
      </c>
      <c r="T315" s="201">
        <f>S315*H315</f>
        <v>0</v>
      </c>
      <c r="AR315" s="22" t="s">
        <v>140</v>
      </c>
      <c r="AT315" s="22" t="s">
        <v>135</v>
      </c>
      <c r="AU315" s="22" t="s">
        <v>84</v>
      </c>
      <c r="AY315" s="22" t="s">
        <v>133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22" t="s">
        <v>24</v>
      </c>
      <c r="BK315" s="202">
        <f>ROUND(I315*H315,2)</f>
        <v>0</v>
      </c>
      <c r="BL315" s="22" t="s">
        <v>140</v>
      </c>
      <c r="BM315" s="22" t="s">
        <v>635</v>
      </c>
    </row>
    <row r="316" spans="2:65" s="10" customFormat="1" ht="37.35" customHeight="1">
      <c r="B316" s="174"/>
      <c r="C316" s="175"/>
      <c r="D316" s="176" t="s">
        <v>74</v>
      </c>
      <c r="E316" s="177" t="s">
        <v>636</v>
      </c>
      <c r="F316" s="177" t="s">
        <v>637</v>
      </c>
      <c r="G316" s="175"/>
      <c r="H316" s="175"/>
      <c r="I316" s="178"/>
      <c r="J316" s="179">
        <f>BK316</f>
        <v>0</v>
      </c>
      <c r="K316" s="175"/>
      <c r="L316" s="180"/>
      <c r="M316" s="181"/>
      <c r="N316" s="182"/>
      <c r="O316" s="182"/>
      <c r="P316" s="183">
        <f>P317</f>
        <v>0</v>
      </c>
      <c r="Q316" s="182"/>
      <c r="R316" s="183">
        <f>R317</f>
        <v>0.60402059999999991</v>
      </c>
      <c r="S316" s="182"/>
      <c r="T316" s="184">
        <f>T317</f>
        <v>0</v>
      </c>
      <c r="AR316" s="185" t="s">
        <v>84</v>
      </c>
      <c r="AT316" s="186" t="s">
        <v>74</v>
      </c>
      <c r="AU316" s="186" t="s">
        <v>75</v>
      </c>
      <c r="AY316" s="185" t="s">
        <v>133</v>
      </c>
      <c r="BK316" s="187">
        <f>BK317</f>
        <v>0</v>
      </c>
    </row>
    <row r="317" spans="2:65" s="10" customFormat="1" ht="19.899999999999999" customHeight="1">
      <c r="B317" s="174"/>
      <c r="C317" s="175"/>
      <c r="D317" s="188" t="s">
        <v>74</v>
      </c>
      <c r="E317" s="189" t="s">
        <v>638</v>
      </c>
      <c r="F317" s="189" t="s">
        <v>639</v>
      </c>
      <c r="G317" s="175"/>
      <c r="H317" s="175"/>
      <c r="I317" s="178"/>
      <c r="J317" s="190">
        <f>BK317</f>
        <v>0</v>
      </c>
      <c r="K317" s="175"/>
      <c r="L317" s="180"/>
      <c r="M317" s="181"/>
      <c r="N317" s="182"/>
      <c r="O317" s="182"/>
      <c r="P317" s="183">
        <f>SUM(P318:P330)</f>
        <v>0</v>
      </c>
      <c r="Q317" s="182"/>
      <c r="R317" s="183">
        <f>SUM(R318:R330)</f>
        <v>0.60402059999999991</v>
      </c>
      <c r="S317" s="182"/>
      <c r="T317" s="184">
        <f>SUM(T318:T330)</f>
        <v>0</v>
      </c>
      <c r="AR317" s="185" t="s">
        <v>84</v>
      </c>
      <c r="AT317" s="186" t="s">
        <v>74</v>
      </c>
      <c r="AU317" s="186" t="s">
        <v>24</v>
      </c>
      <c r="AY317" s="185" t="s">
        <v>133</v>
      </c>
      <c r="BK317" s="187">
        <f>SUM(BK318:BK330)</f>
        <v>0</v>
      </c>
    </row>
    <row r="318" spans="2:65" s="1" customFormat="1" ht="22.5" customHeight="1">
      <c r="B318" s="39"/>
      <c r="C318" s="191" t="s">
        <v>640</v>
      </c>
      <c r="D318" s="191" t="s">
        <v>135</v>
      </c>
      <c r="E318" s="192" t="s">
        <v>641</v>
      </c>
      <c r="F318" s="193" t="s">
        <v>642</v>
      </c>
      <c r="G318" s="194" t="s">
        <v>138</v>
      </c>
      <c r="H318" s="195">
        <v>104.3</v>
      </c>
      <c r="I318" s="196"/>
      <c r="J318" s="197">
        <f>ROUND(I318*H318,2)</f>
        <v>0</v>
      </c>
      <c r="K318" s="193" t="s">
        <v>139</v>
      </c>
      <c r="L318" s="59"/>
      <c r="M318" s="198" t="s">
        <v>22</v>
      </c>
      <c r="N318" s="199" t="s">
        <v>46</v>
      </c>
      <c r="O318" s="40"/>
      <c r="P318" s="200">
        <f>O318*H318</f>
        <v>0</v>
      </c>
      <c r="Q318" s="200">
        <v>3.8000000000000002E-4</v>
      </c>
      <c r="R318" s="200">
        <f>Q318*H318</f>
        <v>3.9634000000000003E-2</v>
      </c>
      <c r="S318" s="200">
        <v>0</v>
      </c>
      <c r="T318" s="201">
        <f>S318*H318</f>
        <v>0</v>
      </c>
      <c r="AR318" s="22" t="s">
        <v>228</v>
      </c>
      <c r="AT318" s="22" t="s">
        <v>135</v>
      </c>
      <c r="AU318" s="22" t="s">
        <v>84</v>
      </c>
      <c r="AY318" s="22" t="s">
        <v>133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22" t="s">
        <v>24</v>
      </c>
      <c r="BK318" s="202">
        <f>ROUND(I318*H318,2)</f>
        <v>0</v>
      </c>
      <c r="BL318" s="22" t="s">
        <v>228</v>
      </c>
      <c r="BM318" s="22" t="s">
        <v>643</v>
      </c>
    </row>
    <row r="319" spans="2:65" s="11" customFormat="1" ht="13.5">
      <c r="B319" s="206"/>
      <c r="C319" s="207"/>
      <c r="D319" s="208" t="s">
        <v>144</v>
      </c>
      <c r="E319" s="209" t="s">
        <v>22</v>
      </c>
      <c r="F319" s="210" t="s">
        <v>644</v>
      </c>
      <c r="G319" s="207"/>
      <c r="H319" s="211">
        <v>104.3</v>
      </c>
      <c r="I319" s="212"/>
      <c r="J319" s="207"/>
      <c r="K319" s="207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144</v>
      </c>
      <c r="AU319" s="217" t="s">
        <v>84</v>
      </c>
      <c r="AV319" s="11" t="s">
        <v>84</v>
      </c>
      <c r="AW319" s="11" t="s">
        <v>39</v>
      </c>
      <c r="AX319" s="11" t="s">
        <v>24</v>
      </c>
      <c r="AY319" s="217" t="s">
        <v>133</v>
      </c>
    </row>
    <row r="320" spans="2:65" s="1" customFormat="1" ht="22.5" customHeight="1">
      <c r="B320" s="39"/>
      <c r="C320" s="233" t="s">
        <v>645</v>
      </c>
      <c r="D320" s="233" t="s">
        <v>229</v>
      </c>
      <c r="E320" s="234" t="s">
        <v>646</v>
      </c>
      <c r="F320" s="235" t="s">
        <v>647</v>
      </c>
      <c r="G320" s="236" t="s">
        <v>138</v>
      </c>
      <c r="H320" s="237">
        <v>119.94499999999999</v>
      </c>
      <c r="I320" s="238"/>
      <c r="J320" s="239">
        <f>ROUND(I320*H320,2)</f>
        <v>0</v>
      </c>
      <c r="K320" s="235" t="s">
        <v>139</v>
      </c>
      <c r="L320" s="240"/>
      <c r="M320" s="241" t="s">
        <v>22</v>
      </c>
      <c r="N320" s="242" t="s">
        <v>46</v>
      </c>
      <c r="O320" s="40"/>
      <c r="P320" s="200">
        <f>O320*H320</f>
        <v>0</v>
      </c>
      <c r="Q320" s="200">
        <v>3.8800000000000002E-3</v>
      </c>
      <c r="R320" s="200">
        <f>Q320*H320</f>
        <v>0.46538659999999998</v>
      </c>
      <c r="S320" s="200">
        <v>0</v>
      </c>
      <c r="T320" s="201">
        <f>S320*H320</f>
        <v>0</v>
      </c>
      <c r="AR320" s="22" t="s">
        <v>316</v>
      </c>
      <c r="AT320" s="22" t="s">
        <v>229</v>
      </c>
      <c r="AU320" s="22" t="s">
        <v>84</v>
      </c>
      <c r="AY320" s="22" t="s">
        <v>133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22" t="s">
        <v>24</v>
      </c>
      <c r="BK320" s="202">
        <f>ROUND(I320*H320,2)</f>
        <v>0</v>
      </c>
      <c r="BL320" s="22" t="s">
        <v>228</v>
      </c>
      <c r="BM320" s="22" t="s">
        <v>648</v>
      </c>
    </row>
    <row r="321" spans="2:65" s="11" customFormat="1" ht="13.5">
      <c r="B321" s="206"/>
      <c r="C321" s="207"/>
      <c r="D321" s="208" t="s">
        <v>144</v>
      </c>
      <c r="E321" s="207"/>
      <c r="F321" s="210" t="s">
        <v>649</v>
      </c>
      <c r="G321" s="207"/>
      <c r="H321" s="211">
        <v>119.94499999999999</v>
      </c>
      <c r="I321" s="212"/>
      <c r="J321" s="207"/>
      <c r="K321" s="207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144</v>
      </c>
      <c r="AU321" s="217" t="s">
        <v>84</v>
      </c>
      <c r="AV321" s="11" t="s">
        <v>84</v>
      </c>
      <c r="AW321" s="11" t="s">
        <v>6</v>
      </c>
      <c r="AX321" s="11" t="s">
        <v>24</v>
      </c>
      <c r="AY321" s="217" t="s">
        <v>133</v>
      </c>
    </row>
    <row r="322" spans="2:65" s="1" customFormat="1" ht="31.5" customHeight="1">
      <c r="B322" s="39"/>
      <c r="C322" s="191" t="s">
        <v>650</v>
      </c>
      <c r="D322" s="191" t="s">
        <v>135</v>
      </c>
      <c r="E322" s="192" t="s">
        <v>651</v>
      </c>
      <c r="F322" s="193" t="s">
        <v>652</v>
      </c>
      <c r="G322" s="194" t="s">
        <v>138</v>
      </c>
      <c r="H322" s="195">
        <v>39.683</v>
      </c>
      <c r="I322" s="196"/>
      <c r="J322" s="197">
        <f>ROUND(I322*H322,2)</f>
        <v>0</v>
      </c>
      <c r="K322" s="193" t="s">
        <v>139</v>
      </c>
      <c r="L322" s="59"/>
      <c r="M322" s="198" t="s">
        <v>22</v>
      </c>
      <c r="N322" s="199" t="s">
        <v>46</v>
      </c>
      <c r="O322" s="40"/>
      <c r="P322" s="200">
        <f>O322*H322</f>
        <v>0</v>
      </c>
      <c r="Q322" s="200">
        <v>0</v>
      </c>
      <c r="R322" s="200">
        <f>Q322*H322</f>
        <v>0</v>
      </c>
      <c r="S322" s="200">
        <v>0</v>
      </c>
      <c r="T322" s="201">
        <f>S322*H322</f>
        <v>0</v>
      </c>
      <c r="AR322" s="22" t="s">
        <v>228</v>
      </c>
      <c r="AT322" s="22" t="s">
        <v>135</v>
      </c>
      <c r="AU322" s="22" t="s">
        <v>84</v>
      </c>
      <c r="AY322" s="22" t="s">
        <v>133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22" t="s">
        <v>24</v>
      </c>
      <c r="BK322" s="202">
        <f>ROUND(I322*H322,2)</f>
        <v>0</v>
      </c>
      <c r="BL322" s="22" t="s">
        <v>228</v>
      </c>
      <c r="BM322" s="22" t="s">
        <v>653</v>
      </c>
    </row>
    <row r="323" spans="2:65" s="1" customFormat="1" ht="27">
      <c r="B323" s="39"/>
      <c r="C323" s="61"/>
      <c r="D323" s="203" t="s">
        <v>142</v>
      </c>
      <c r="E323" s="61"/>
      <c r="F323" s="204" t="s">
        <v>654</v>
      </c>
      <c r="G323" s="61"/>
      <c r="H323" s="61"/>
      <c r="I323" s="161"/>
      <c r="J323" s="61"/>
      <c r="K323" s="61"/>
      <c r="L323" s="59"/>
      <c r="M323" s="205"/>
      <c r="N323" s="40"/>
      <c r="O323" s="40"/>
      <c r="P323" s="40"/>
      <c r="Q323" s="40"/>
      <c r="R323" s="40"/>
      <c r="S323" s="40"/>
      <c r="T323" s="76"/>
      <c r="AT323" s="22" t="s">
        <v>142</v>
      </c>
      <c r="AU323" s="22" t="s">
        <v>84</v>
      </c>
    </row>
    <row r="324" spans="2:65" s="11" customFormat="1" ht="27">
      <c r="B324" s="206"/>
      <c r="C324" s="207"/>
      <c r="D324" s="203" t="s">
        <v>144</v>
      </c>
      <c r="E324" s="218" t="s">
        <v>22</v>
      </c>
      <c r="F324" s="219" t="s">
        <v>655</v>
      </c>
      <c r="G324" s="207"/>
      <c r="H324" s="220">
        <v>1.8</v>
      </c>
      <c r="I324" s="212"/>
      <c r="J324" s="207"/>
      <c r="K324" s="207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144</v>
      </c>
      <c r="AU324" s="217" t="s">
        <v>84</v>
      </c>
      <c r="AV324" s="11" t="s">
        <v>84</v>
      </c>
      <c r="AW324" s="11" t="s">
        <v>39</v>
      </c>
      <c r="AX324" s="11" t="s">
        <v>75</v>
      </c>
      <c r="AY324" s="217" t="s">
        <v>133</v>
      </c>
    </row>
    <row r="325" spans="2:65" s="11" customFormat="1" ht="27">
      <c r="B325" s="206"/>
      <c r="C325" s="207"/>
      <c r="D325" s="203" t="s">
        <v>144</v>
      </c>
      <c r="E325" s="218" t="s">
        <v>22</v>
      </c>
      <c r="F325" s="219" t="s">
        <v>656</v>
      </c>
      <c r="G325" s="207"/>
      <c r="H325" s="220">
        <v>3.8250000000000002</v>
      </c>
      <c r="I325" s="212"/>
      <c r="J325" s="207"/>
      <c r="K325" s="207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144</v>
      </c>
      <c r="AU325" s="217" t="s">
        <v>84</v>
      </c>
      <c r="AV325" s="11" t="s">
        <v>84</v>
      </c>
      <c r="AW325" s="11" t="s">
        <v>39</v>
      </c>
      <c r="AX325" s="11" t="s">
        <v>75</v>
      </c>
      <c r="AY325" s="217" t="s">
        <v>133</v>
      </c>
    </row>
    <row r="326" spans="2:65" s="11" customFormat="1" ht="13.5">
      <c r="B326" s="206"/>
      <c r="C326" s="207"/>
      <c r="D326" s="203" t="s">
        <v>144</v>
      </c>
      <c r="E326" s="218" t="s">
        <v>22</v>
      </c>
      <c r="F326" s="219" t="s">
        <v>657</v>
      </c>
      <c r="G326" s="207"/>
      <c r="H326" s="220">
        <v>34.058</v>
      </c>
      <c r="I326" s="212"/>
      <c r="J326" s="207"/>
      <c r="K326" s="207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144</v>
      </c>
      <c r="AU326" s="217" t="s">
        <v>84</v>
      </c>
      <c r="AV326" s="11" t="s">
        <v>84</v>
      </c>
      <c r="AW326" s="11" t="s">
        <v>39</v>
      </c>
      <c r="AX326" s="11" t="s">
        <v>75</v>
      </c>
      <c r="AY326" s="217" t="s">
        <v>133</v>
      </c>
    </row>
    <row r="327" spans="2:65" s="12" customFormat="1" ht="13.5">
      <c r="B327" s="221"/>
      <c r="C327" s="222"/>
      <c r="D327" s="208" t="s">
        <v>144</v>
      </c>
      <c r="E327" s="223" t="s">
        <v>22</v>
      </c>
      <c r="F327" s="224" t="s">
        <v>170</v>
      </c>
      <c r="G327" s="222"/>
      <c r="H327" s="225">
        <v>39.683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144</v>
      </c>
      <c r="AU327" s="231" t="s">
        <v>84</v>
      </c>
      <c r="AV327" s="12" t="s">
        <v>140</v>
      </c>
      <c r="AW327" s="12" t="s">
        <v>39</v>
      </c>
      <c r="AX327" s="12" t="s">
        <v>24</v>
      </c>
      <c r="AY327" s="231" t="s">
        <v>133</v>
      </c>
    </row>
    <row r="328" spans="2:65" s="1" customFormat="1" ht="31.5" customHeight="1">
      <c r="B328" s="39"/>
      <c r="C328" s="233" t="s">
        <v>658</v>
      </c>
      <c r="D328" s="233" t="s">
        <v>229</v>
      </c>
      <c r="E328" s="234" t="s">
        <v>659</v>
      </c>
      <c r="F328" s="235" t="s">
        <v>660</v>
      </c>
      <c r="G328" s="236" t="s">
        <v>187</v>
      </c>
      <c r="H328" s="237">
        <v>9.9000000000000005E-2</v>
      </c>
      <c r="I328" s="238"/>
      <c r="J328" s="239">
        <f>ROUND(I328*H328,2)</f>
        <v>0</v>
      </c>
      <c r="K328" s="235" t="s">
        <v>139</v>
      </c>
      <c r="L328" s="240"/>
      <c r="M328" s="241" t="s">
        <v>22</v>
      </c>
      <c r="N328" s="242" t="s">
        <v>46</v>
      </c>
      <c r="O328" s="40"/>
      <c r="P328" s="200">
        <f>O328*H328</f>
        <v>0</v>
      </c>
      <c r="Q328" s="200">
        <v>1</v>
      </c>
      <c r="R328" s="200">
        <f>Q328*H328</f>
        <v>9.9000000000000005E-2</v>
      </c>
      <c r="S328" s="200">
        <v>0</v>
      </c>
      <c r="T328" s="201">
        <f>S328*H328</f>
        <v>0</v>
      </c>
      <c r="AR328" s="22" t="s">
        <v>316</v>
      </c>
      <c r="AT328" s="22" t="s">
        <v>229</v>
      </c>
      <c r="AU328" s="22" t="s">
        <v>84</v>
      </c>
      <c r="AY328" s="22" t="s">
        <v>133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22" t="s">
        <v>24</v>
      </c>
      <c r="BK328" s="202">
        <f>ROUND(I328*H328,2)</f>
        <v>0</v>
      </c>
      <c r="BL328" s="22" t="s">
        <v>228</v>
      </c>
      <c r="BM328" s="22" t="s">
        <v>661</v>
      </c>
    </row>
    <row r="329" spans="2:65" s="1" customFormat="1" ht="27">
      <c r="B329" s="39"/>
      <c r="C329" s="61"/>
      <c r="D329" s="203" t="s">
        <v>142</v>
      </c>
      <c r="E329" s="61"/>
      <c r="F329" s="204" t="s">
        <v>662</v>
      </c>
      <c r="G329" s="61"/>
      <c r="H329" s="61"/>
      <c r="I329" s="161"/>
      <c r="J329" s="61"/>
      <c r="K329" s="61"/>
      <c r="L329" s="59"/>
      <c r="M329" s="205"/>
      <c r="N329" s="40"/>
      <c r="O329" s="40"/>
      <c r="P329" s="40"/>
      <c r="Q329" s="40"/>
      <c r="R329" s="40"/>
      <c r="S329" s="40"/>
      <c r="T329" s="76"/>
      <c r="AT329" s="22" t="s">
        <v>142</v>
      </c>
      <c r="AU329" s="22" t="s">
        <v>84</v>
      </c>
    </row>
    <row r="330" spans="2:65" s="11" customFormat="1" ht="13.5">
      <c r="B330" s="206"/>
      <c r="C330" s="207"/>
      <c r="D330" s="203" t="s">
        <v>144</v>
      </c>
      <c r="E330" s="218" t="s">
        <v>22</v>
      </c>
      <c r="F330" s="219" t="s">
        <v>663</v>
      </c>
      <c r="G330" s="207"/>
      <c r="H330" s="220">
        <v>9.9000000000000005E-2</v>
      </c>
      <c r="I330" s="212"/>
      <c r="J330" s="207"/>
      <c r="K330" s="207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144</v>
      </c>
      <c r="AU330" s="217" t="s">
        <v>84</v>
      </c>
      <c r="AV330" s="11" t="s">
        <v>84</v>
      </c>
      <c r="AW330" s="11" t="s">
        <v>39</v>
      </c>
      <c r="AX330" s="11" t="s">
        <v>24</v>
      </c>
      <c r="AY330" s="217" t="s">
        <v>133</v>
      </c>
    </row>
    <row r="331" spans="2:65" s="10" customFormat="1" ht="37.35" customHeight="1">
      <c r="B331" s="174"/>
      <c r="C331" s="175"/>
      <c r="D331" s="176" t="s">
        <v>74</v>
      </c>
      <c r="E331" s="177" t="s">
        <v>664</v>
      </c>
      <c r="F331" s="177" t="s">
        <v>665</v>
      </c>
      <c r="G331" s="175"/>
      <c r="H331" s="175"/>
      <c r="I331" s="178"/>
      <c r="J331" s="179">
        <f>BK331</f>
        <v>0</v>
      </c>
      <c r="K331" s="175"/>
      <c r="L331" s="180"/>
      <c r="M331" s="181"/>
      <c r="N331" s="182"/>
      <c r="O331" s="182"/>
      <c r="P331" s="183">
        <f>P332+P336+P338</f>
        <v>0</v>
      </c>
      <c r="Q331" s="182"/>
      <c r="R331" s="183">
        <f>R332+R336+R338</f>
        <v>0</v>
      </c>
      <c r="S331" s="182"/>
      <c r="T331" s="184">
        <f>T332+T336+T338</f>
        <v>0</v>
      </c>
      <c r="AR331" s="185" t="s">
        <v>163</v>
      </c>
      <c r="AT331" s="186" t="s">
        <v>74</v>
      </c>
      <c r="AU331" s="186" t="s">
        <v>75</v>
      </c>
      <c r="AY331" s="185" t="s">
        <v>133</v>
      </c>
      <c r="BK331" s="187">
        <f>BK332+BK336+BK338</f>
        <v>0</v>
      </c>
    </row>
    <row r="332" spans="2:65" s="10" customFormat="1" ht="19.899999999999999" customHeight="1">
      <c r="B332" s="174"/>
      <c r="C332" s="175"/>
      <c r="D332" s="188" t="s">
        <v>74</v>
      </c>
      <c r="E332" s="189" t="s">
        <v>666</v>
      </c>
      <c r="F332" s="189" t="s">
        <v>667</v>
      </c>
      <c r="G332" s="175"/>
      <c r="H332" s="175"/>
      <c r="I332" s="178"/>
      <c r="J332" s="190">
        <f>BK332</f>
        <v>0</v>
      </c>
      <c r="K332" s="175"/>
      <c r="L332" s="180"/>
      <c r="M332" s="181"/>
      <c r="N332" s="182"/>
      <c r="O332" s="182"/>
      <c r="P332" s="183">
        <f>SUM(P333:P335)</f>
        <v>0</v>
      </c>
      <c r="Q332" s="182"/>
      <c r="R332" s="183">
        <f>SUM(R333:R335)</f>
        <v>0</v>
      </c>
      <c r="S332" s="182"/>
      <c r="T332" s="184">
        <f>SUM(T333:T335)</f>
        <v>0</v>
      </c>
      <c r="AR332" s="185" t="s">
        <v>163</v>
      </c>
      <c r="AT332" s="186" t="s">
        <v>74</v>
      </c>
      <c r="AU332" s="186" t="s">
        <v>24</v>
      </c>
      <c r="AY332" s="185" t="s">
        <v>133</v>
      </c>
      <c r="BK332" s="187">
        <f>SUM(BK333:BK335)</f>
        <v>0</v>
      </c>
    </row>
    <row r="333" spans="2:65" s="1" customFormat="1" ht="22.5" customHeight="1">
      <c r="B333" s="39"/>
      <c r="C333" s="191" t="s">
        <v>668</v>
      </c>
      <c r="D333" s="191" t="s">
        <v>135</v>
      </c>
      <c r="E333" s="192" t="s">
        <v>669</v>
      </c>
      <c r="F333" s="193" t="s">
        <v>670</v>
      </c>
      <c r="G333" s="194" t="s">
        <v>671</v>
      </c>
      <c r="H333" s="195">
        <v>1</v>
      </c>
      <c r="I333" s="196"/>
      <c r="J333" s="197">
        <f>ROUND(I333*H333,2)</f>
        <v>0</v>
      </c>
      <c r="K333" s="193" t="s">
        <v>139</v>
      </c>
      <c r="L333" s="59"/>
      <c r="M333" s="198" t="s">
        <v>22</v>
      </c>
      <c r="N333" s="199" t="s">
        <v>46</v>
      </c>
      <c r="O333" s="40"/>
      <c r="P333" s="200">
        <f>O333*H333</f>
        <v>0</v>
      </c>
      <c r="Q333" s="200">
        <v>0</v>
      </c>
      <c r="R333" s="200">
        <f>Q333*H333</f>
        <v>0</v>
      </c>
      <c r="S333" s="200">
        <v>0</v>
      </c>
      <c r="T333" s="201">
        <f>S333*H333</f>
        <v>0</v>
      </c>
      <c r="AR333" s="22" t="s">
        <v>672</v>
      </c>
      <c r="AT333" s="22" t="s">
        <v>135</v>
      </c>
      <c r="AU333" s="22" t="s">
        <v>84</v>
      </c>
      <c r="AY333" s="22" t="s">
        <v>133</v>
      </c>
      <c r="BE333" s="202">
        <f>IF(N333="základní",J333,0)</f>
        <v>0</v>
      </c>
      <c r="BF333" s="202">
        <f>IF(N333="snížená",J333,0)</f>
        <v>0</v>
      </c>
      <c r="BG333" s="202">
        <f>IF(N333="zákl. přenesená",J333,0)</f>
        <v>0</v>
      </c>
      <c r="BH333" s="202">
        <f>IF(N333="sníž. přenesená",J333,0)</f>
        <v>0</v>
      </c>
      <c r="BI333" s="202">
        <f>IF(N333="nulová",J333,0)</f>
        <v>0</v>
      </c>
      <c r="BJ333" s="22" t="s">
        <v>24</v>
      </c>
      <c r="BK333" s="202">
        <f>ROUND(I333*H333,2)</f>
        <v>0</v>
      </c>
      <c r="BL333" s="22" t="s">
        <v>672</v>
      </c>
      <c r="BM333" s="22" t="s">
        <v>673</v>
      </c>
    </row>
    <row r="334" spans="2:65" s="1" customFormat="1" ht="31.5" customHeight="1">
      <c r="B334" s="39"/>
      <c r="C334" s="191" t="s">
        <v>674</v>
      </c>
      <c r="D334" s="191" t="s">
        <v>135</v>
      </c>
      <c r="E334" s="192" t="s">
        <v>675</v>
      </c>
      <c r="F334" s="193" t="s">
        <v>676</v>
      </c>
      <c r="G334" s="194" t="s">
        <v>671</v>
      </c>
      <c r="H334" s="195">
        <v>1</v>
      </c>
      <c r="I334" s="196"/>
      <c r="J334" s="197">
        <f>ROUND(I334*H334,2)</f>
        <v>0</v>
      </c>
      <c r="K334" s="193" t="s">
        <v>22</v>
      </c>
      <c r="L334" s="59"/>
      <c r="M334" s="198" t="s">
        <v>22</v>
      </c>
      <c r="N334" s="199" t="s">
        <v>46</v>
      </c>
      <c r="O334" s="40"/>
      <c r="P334" s="200">
        <f>O334*H334</f>
        <v>0</v>
      </c>
      <c r="Q334" s="200">
        <v>0</v>
      </c>
      <c r="R334" s="200">
        <f>Q334*H334</f>
        <v>0</v>
      </c>
      <c r="S334" s="200">
        <v>0</v>
      </c>
      <c r="T334" s="201">
        <f>S334*H334</f>
        <v>0</v>
      </c>
      <c r="AR334" s="22" t="s">
        <v>672</v>
      </c>
      <c r="AT334" s="22" t="s">
        <v>135</v>
      </c>
      <c r="AU334" s="22" t="s">
        <v>84</v>
      </c>
      <c r="AY334" s="22" t="s">
        <v>133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22" t="s">
        <v>24</v>
      </c>
      <c r="BK334" s="202">
        <f>ROUND(I334*H334,2)</f>
        <v>0</v>
      </c>
      <c r="BL334" s="22" t="s">
        <v>672</v>
      </c>
      <c r="BM334" s="22" t="s">
        <v>677</v>
      </c>
    </row>
    <row r="335" spans="2:65" s="1" customFormat="1" ht="31.5" customHeight="1">
      <c r="B335" s="39"/>
      <c r="C335" s="191" t="s">
        <v>30</v>
      </c>
      <c r="D335" s="191" t="s">
        <v>135</v>
      </c>
      <c r="E335" s="192" t="s">
        <v>678</v>
      </c>
      <c r="F335" s="193" t="s">
        <v>679</v>
      </c>
      <c r="G335" s="194" t="s">
        <v>671</v>
      </c>
      <c r="H335" s="195">
        <v>1</v>
      </c>
      <c r="I335" s="196"/>
      <c r="J335" s="197">
        <f>ROUND(I335*H335,2)</f>
        <v>0</v>
      </c>
      <c r="K335" s="193" t="s">
        <v>139</v>
      </c>
      <c r="L335" s="59"/>
      <c r="M335" s="198" t="s">
        <v>22</v>
      </c>
      <c r="N335" s="199" t="s">
        <v>46</v>
      </c>
      <c r="O335" s="40"/>
      <c r="P335" s="200">
        <f>O335*H335</f>
        <v>0</v>
      </c>
      <c r="Q335" s="200">
        <v>0</v>
      </c>
      <c r="R335" s="200">
        <f>Q335*H335</f>
        <v>0</v>
      </c>
      <c r="S335" s="200">
        <v>0</v>
      </c>
      <c r="T335" s="201">
        <f>S335*H335</f>
        <v>0</v>
      </c>
      <c r="AR335" s="22" t="s">
        <v>672</v>
      </c>
      <c r="AT335" s="22" t="s">
        <v>135</v>
      </c>
      <c r="AU335" s="22" t="s">
        <v>84</v>
      </c>
      <c r="AY335" s="22" t="s">
        <v>133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22" t="s">
        <v>24</v>
      </c>
      <c r="BK335" s="202">
        <f>ROUND(I335*H335,2)</f>
        <v>0</v>
      </c>
      <c r="BL335" s="22" t="s">
        <v>672</v>
      </c>
      <c r="BM335" s="22" t="s">
        <v>680</v>
      </c>
    </row>
    <row r="336" spans="2:65" s="10" customFormat="1" ht="29.85" customHeight="1">
      <c r="B336" s="174"/>
      <c r="C336" s="175"/>
      <c r="D336" s="188" t="s">
        <v>74</v>
      </c>
      <c r="E336" s="189" t="s">
        <v>681</v>
      </c>
      <c r="F336" s="189" t="s">
        <v>682</v>
      </c>
      <c r="G336" s="175"/>
      <c r="H336" s="175"/>
      <c r="I336" s="178"/>
      <c r="J336" s="190">
        <f>BK336</f>
        <v>0</v>
      </c>
      <c r="K336" s="175"/>
      <c r="L336" s="180"/>
      <c r="M336" s="181"/>
      <c r="N336" s="182"/>
      <c r="O336" s="182"/>
      <c r="P336" s="183">
        <f>P337</f>
        <v>0</v>
      </c>
      <c r="Q336" s="182"/>
      <c r="R336" s="183">
        <f>R337</f>
        <v>0</v>
      </c>
      <c r="S336" s="182"/>
      <c r="T336" s="184">
        <f>T337</f>
        <v>0</v>
      </c>
      <c r="AR336" s="185" t="s">
        <v>163</v>
      </c>
      <c r="AT336" s="186" t="s">
        <v>74</v>
      </c>
      <c r="AU336" s="186" t="s">
        <v>24</v>
      </c>
      <c r="AY336" s="185" t="s">
        <v>133</v>
      </c>
      <c r="BK336" s="187">
        <f>BK337</f>
        <v>0</v>
      </c>
    </row>
    <row r="337" spans="2:65" s="1" customFormat="1" ht="22.5" customHeight="1">
      <c r="B337" s="39"/>
      <c r="C337" s="191" t="s">
        <v>683</v>
      </c>
      <c r="D337" s="191" t="s">
        <v>135</v>
      </c>
      <c r="E337" s="192" t="s">
        <v>684</v>
      </c>
      <c r="F337" s="193" t="s">
        <v>685</v>
      </c>
      <c r="G337" s="194" t="s">
        <v>671</v>
      </c>
      <c r="H337" s="195">
        <v>1</v>
      </c>
      <c r="I337" s="196"/>
      <c r="J337" s="197">
        <f>ROUND(I337*H337,2)</f>
        <v>0</v>
      </c>
      <c r="K337" s="193" t="s">
        <v>139</v>
      </c>
      <c r="L337" s="59"/>
      <c r="M337" s="198" t="s">
        <v>22</v>
      </c>
      <c r="N337" s="199" t="s">
        <v>46</v>
      </c>
      <c r="O337" s="40"/>
      <c r="P337" s="200">
        <f>O337*H337</f>
        <v>0</v>
      </c>
      <c r="Q337" s="200">
        <v>0</v>
      </c>
      <c r="R337" s="200">
        <f>Q337*H337</f>
        <v>0</v>
      </c>
      <c r="S337" s="200">
        <v>0</v>
      </c>
      <c r="T337" s="201">
        <f>S337*H337</f>
        <v>0</v>
      </c>
      <c r="AR337" s="22" t="s">
        <v>672</v>
      </c>
      <c r="AT337" s="22" t="s">
        <v>135</v>
      </c>
      <c r="AU337" s="22" t="s">
        <v>84</v>
      </c>
      <c r="AY337" s="22" t="s">
        <v>133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22" t="s">
        <v>24</v>
      </c>
      <c r="BK337" s="202">
        <f>ROUND(I337*H337,2)</f>
        <v>0</v>
      </c>
      <c r="BL337" s="22" t="s">
        <v>672</v>
      </c>
      <c r="BM337" s="22" t="s">
        <v>686</v>
      </c>
    </row>
    <row r="338" spans="2:65" s="10" customFormat="1" ht="29.85" customHeight="1">
      <c r="B338" s="174"/>
      <c r="C338" s="175"/>
      <c r="D338" s="188" t="s">
        <v>74</v>
      </c>
      <c r="E338" s="189" t="s">
        <v>687</v>
      </c>
      <c r="F338" s="189" t="s">
        <v>688</v>
      </c>
      <c r="G338" s="175"/>
      <c r="H338" s="175"/>
      <c r="I338" s="178"/>
      <c r="J338" s="190">
        <f>BK338</f>
        <v>0</v>
      </c>
      <c r="K338" s="175"/>
      <c r="L338" s="180"/>
      <c r="M338" s="181"/>
      <c r="N338" s="182"/>
      <c r="O338" s="182"/>
      <c r="P338" s="183">
        <f>SUM(P339:P344)</f>
        <v>0</v>
      </c>
      <c r="Q338" s="182"/>
      <c r="R338" s="183">
        <f>SUM(R339:R344)</f>
        <v>0</v>
      </c>
      <c r="S338" s="182"/>
      <c r="T338" s="184">
        <f>SUM(T339:T344)</f>
        <v>0</v>
      </c>
      <c r="AR338" s="185" t="s">
        <v>163</v>
      </c>
      <c r="AT338" s="186" t="s">
        <v>74</v>
      </c>
      <c r="AU338" s="186" t="s">
        <v>24</v>
      </c>
      <c r="AY338" s="185" t="s">
        <v>133</v>
      </c>
      <c r="BK338" s="187">
        <f>SUM(BK339:BK344)</f>
        <v>0</v>
      </c>
    </row>
    <row r="339" spans="2:65" s="1" customFormat="1" ht="22.5" customHeight="1">
      <c r="B339" s="39"/>
      <c r="C339" s="191" t="s">
        <v>689</v>
      </c>
      <c r="D339" s="191" t="s">
        <v>135</v>
      </c>
      <c r="E339" s="192" t="s">
        <v>690</v>
      </c>
      <c r="F339" s="193" t="s">
        <v>691</v>
      </c>
      <c r="G339" s="194" t="s">
        <v>671</v>
      </c>
      <c r="H339" s="195">
        <v>1</v>
      </c>
      <c r="I339" s="196"/>
      <c r="J339" s="197">
        <f>ROUND(I339*H339,2)</f>
        <v>0</v>
      </c>
      <c r="K339" s="193" t="s">
        <v>139</v>
      </c>
      <c r="L339" s="59"/>
      <c r="M339" s="198" t="s">
        <v>22</v>
      </c>
      <c r="N339" s="199" t="s">
        <v>46</v>
      </c>
      <c r="O339" s="40"/>
      <c r="P339" s="200">
        <f>O339*H339</f>
        <v>0</v>
      </c>
      <c r="Q339" s="200">
        <v>0</v>
      </c>
      <c r="R339" s="200">
        <f>Q339*H339</f>
        <v>0</v>
      </c>
      <c r="S339" s="200">
        <v>0</v>
      </c>
      <c r="T339" s="201">
        <f>S339*H339</f>
        <v>0</v>
      </c>
      <c r="AR339" s="22" t="s">
        <v>672</v>
      </c>
      <c r="AT339" s="22" t="s">
        <v>135</v>
      </c>
      <c r="AU339" s="22" t="s">
        <v>84</v>
      </c>
      <c r="AY339" s="22" t="s">
        <v>133</v>
      </c>
      <c r="BE339" s="202">
        <f>IF(N339="základní",J339,0)</f>
        <v>0</v>
      </c>
      <c r="BF339" s="202">
        <f>IF(N339="snížená",J339,0)</f>
        <v>0</v>
      </c>
      <c r="BG339" s="202">
        <f>IF(N339="zákl. přenesená",J339,0)</f>
        <v>0</v>
      </c>
      <c r="BH339" s="202">
        <f>IF(N339="sníž. přenesená",J339,0)</f>
        <v>0</v>
      </c>
      <c r="BI339" s="202">
        <f>IF(N339="nulová",J339,0)</f>
        <v>0</v>
      </c>
      <c r="BJ339" s="22" t="s">
        <v>24</v>
      </c>
      <c r="BK339" s="202">
        <f>ROUND(I339*H339,2)</f>
        <v>0</v>
      </c>
      <c r="BL339" s="22" t="s">
        <v>672</v>
      </c>
      <c r="BM339" s="22" t="s">
        <v>692</v>
      </c>
    </row>
    <row r="340" spans="2:65" s="1" customFormat="1" ht="27">
      <c r="B340" s="39"/>
      <c r="C340" s="61"/>
      <c r="D340" s="208" t="s">
        <v>142</v>
      </c>
      <c r="E340" s="61"/>
      <c r="F340" s="232" t="s">
        <v>693</v>
      </c>
      <c r="G340" s="61"/>
      <c r="H340" s="61"/>
      <c r="I340" s="161"/>
      <c r="J340" s="61"/>
      <c r="K340" s="61"/>
      <c r="L340" s="59"/>
      <c r="M340" s="205"/>
      <c r="N340" s="40"/>
      <c r="O340" s="40"/>
      <c r="P340" s="40"/>
      <c r="Q340" s="40"/>
      <c r="R340" s="40"/>
      <c r="S340" s="40"/>
      <c r="T340" s="76"/>
      <c r="AT340" s="22" t="s">
        <v>142</v>
      </c>
      <c r="AU340" s="22" t="s">
        <v>84</v>
      </c>
    </row>
    <row r="341" spans="2:65" s="1" customFormat="1" ht="22.5" customHeight="1">
      <c r="B341" s="39"/>
      <c r="C341" s="191" t="s">
        <v>694</v>
      </c>
      <c r="D341" s="191" t="s">
        <v>135</v>
      </c>
      <c r="E341" s="192" t="s">
        <v>695</v>
      </c>
      <c r="F341" s="193" t="s">
        <v>696</v>
      </c>
      <c r="G341" s="194" t="s">
        <v>259</v>
      </c>
      <c r="H341" s="195">
        <v>3</v>
      </c>
      <c r="I341" s="196"/>
      <c r="J341" s="197">
        <f>ROUND(I341*H341,2)</f>
        <v>0</v>
      </c>
      <c r="K341" s="193" t="s">
        <v>139</v>
      </c>
      <c r="L341" s="59"/>
      <c r="M341" s="198" t="s">
        <v>22</v>
      </c>
      <c r="N341" s="199" t="s">
        <v>46</v>
      </c>
      <c r="O341" s="40"/>
      <c r="P341" s="200">
        <f>O341*H341</f>
        <v>0</v>
      </c>
      <c r="Q341" s="200">
        <v>0</v>
      </c>
      <c r="R341" s="200">
        <f>Q341*H341</f>
        <v>0</v>
      </c>
      <c r="S341" s="200">
        <v>0</v>
      </c>
      <c r="T341" s="201">
        <f>S341*H341</f>
        <v>0</v>
      </c>
      <c r="AR341" s="22" t="s">
        <v>672</v>
      </c>
      <c r="AT341" s="22" t="s">
        <v>135</v>
      </c>
      <c r="AU341" s="22" t="s">
        <v>84</v>
      </c>
      <c r="AY341" s="22" t="s">
        <v>133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22" t="s">
        <v>24</v>
      </c>
      <c r="BK341" s="202">
        <f>ROUND(I341*H341,2)</f>
        <v>0</v>
      </c>
      <c r="BL341" s="22" t="s">
        <v>672</v>
      </c>
      <c r="BM341" s="22" t="s">
        <v>697</v>
      </c>
    </row>
    <row r="342" spans="2:65" s="1" customFormat="1" ht="27">
      <c r="B342" s="39"/>
      <c r="C342" s="61"/>
      <c r="D342" s="208" t="s">
        <v>142</v>
      </c>
      <c r="E342" s="61"/>
      <c r="F342" s="232" t="s">
        <v>698</v>
      </c>
      <c r="G342" s="61"/>
      <c r="H342" s="61"/>
      <c r="I342" s="161"/>
      <c r="J342" s="61"/>
      <c r="K342" s="61"/>
      <c r="L342" s="59"/>
      <c r="M342" s="205"/>
      <c r="N342" s="40"/>
      <c r="O342" s="40"/>
      <c r="P342" s="40"/>
      <c r="Q342" s="40"/>
      <c r="R342" s="40"/>
      <c r="S342" s="40"/>
      <c r="T342" s="76"/>
      <c r="AT342" s="22" t="s">
        <v>142</v>
      </c>
      <c r="AU342" s="22" t="s">
        <v>84</v>
      </c>
    </row>
    <row r="343" spans="2:65" s="1" customFormat="1" ht="22.5" customHeight="1">
      <c r="B343" s="39"/>
      <c r="C343" s="191" t="s">
        <v>699</v>
      </c>
      <c r="D343" s="191" t="s">
        <v>135</v>
      </c>
      <c r="E343" s="192" t="s">
        <v>700</v>
      </c>
      <c r="F343" s="193" t="s">
        <v>701</v>
      </c>
      <c r="G343" s="194" t="s">
        <v>671</v>
      </c>
      <c r="H343" s="195">
        <v>1</v>
      </c>
      <c r="I343" s="196"/>
      <c r="J343" s="197">
        <f>ROUND(I343*H343,2)</f>
        <v>0</v>
      </c>
      <c r="K343" s="193" t="s">
        <v>139</v>
      </c>
      <c r="L343" s="59"/>
      <c r="M343" s="198" t="s">
        <v>22</v>
      </c>
      <c r="N343" s="199" t="s">
        <v>46</v>
      </c>
      <c r="O343" s="40"/>
      <c r="P343" s="200">
        <f>O343*H343</f>
        <v>0</v>
      </c>
      <c r="Q343" s="200">
        <v>0</v>
      </c>
      <c r="R343" s="200">
        <f>Q343*H343</f>
        <v>0</v>
      </c>
      <c r="S343" s="200">
        <v>0</v>
      </c>
      <c r="T343" s="201">
        <f>S343*H343</f>
        <v>0</v>
      </c>
      <c r="AR343" s="22" t="s">
        <v>672</v>
      </c>
      <c r="AT343" s="22" t="s">
        <v>135</v>
      </c>
      <c r="AU343" s="22" t="s">
        <v>84</v>
      </c>
      <c r="AY343" s="22" t="s">
        <v>133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22" t="s">
        <v>24</v>
      </c>
      <c r="BK343" s="202">
        <f>ROUND(I343*H343,2)</f>
        <v>0</v>
      </c>
      <c r="BL343" s="22" t="s">
        <v>672</v>
      </c>
      <c r="BM343" s="22" t="s">
        <v>702</v>
      </c>
    </row>
    <row r="344" spans="2:65" s="1" customFormat="1" ht="27">
      <c r="B344" s="39"/>
      <c r="C344" s="61"/>
      <c r="D344" s="203" t="s">
        <v>142</v>
      </c>
      <c r="E344" s="61"/>
      <c r="F344" s="204" t="s">
        <v>703</v>
      </c>
      <c r="G344" s="61"/>
      <c r="H344" s="61"/>
      <c r="I344" s="161"/>
      <c r="J344" s="61"/>
      <c r="K344" s="61"/>
      <c r="L344" s="59"/>
      <c r="M344" s="243"/>
      <c r="N344" s="244"/>
      <c r="O344" s="244"/>
      <c r="P344" s="244"/>
      <c r="Q344" s="244"/>
      <c r="R344" s="244"/>
      <c r="S344" s="244"/>
      <c r="T344" s="245"/>
      <c r="AT344" s="22" t="s">
        <v>142</v>
      </c>
      <c r="AU344" s="22" t="s">
        <v>84</v>
      </c>
    </row>
    <row r="345" spans="2:65" s="1" customFormat="1" ht="6.95" customHeight="1">
      <c r="B345" s="54"/>
      <c r="C345" s="55"/>
      <c r="D345" s="55"/>
      <c r="E345" s="55"/>
      <c r="F345" s="55"/>
      <c r="G345" s="55"/>
      <c r="H345" s="55"/>
      <c r="I345" s="137"/>
      <c r="J345" s="55"/>
      <c r="K345" s="55"/>
      <c r="L345" s="59"/>
    </row>
  </sheetData>
  <sheetProtection password="CC35" sheet="1" objects="1" scenarios="1" formatCells="0" formatColumns="0" formatRows="0" sort="0" autoFilter="0"/>
  <autoFilter ref="C91:K344"/>
  <mergeCells count="9"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88</v>
      </c>
      <c r="G1" s="372" t="s">
        <v>89</v>
      </c>
      <c r="H1" s="372"/>
      <c r="I1" s="113"/>
      <c r="J1" s="112" t="s">
        <v>90</v>
      </c>
      <c r="K1" s="111" t="s">
        <v>91</v>
      </c>
      <c r="L1" s="112" t="s">
        <v>92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22" t="s">
        <v>87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84</v>
      </c>
    </row>
    <row r="4" spans="1:70" ht="36.950000000000003" customHeight="1">
      <c r="B4" s="26"/>
      <c r="C4" s="27"/>
      <c r="D4" s="28" t="s">
        <v>93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5" t="str">
        <f>'Rekapitulace stavby'!K6</f>
        <v>III/24423 Horní Přívory, ev. č. 24423-1</v>
      </c>
      <c r="F7" s="366"/>
      <c r="G7" s="366"/>
      <c r="H7" s="366"/>
      <c r="I7" s="115"/>
      <c r="J7" s="27"/>
      <c r="K7" s="29"/>
    </row>
    <row r="8" spans="1:70" s="1" customFormat="1">
      <c r="B8" s="39"/>
      <c r="C8" s="40"/>
      <c r="D8" s="35" t="s">
        <v>94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7" t="s">
        <v>704</v>
      </c>
      <c r="F9" s="368"/>
      <c r="G9" s="368"/>
      <c r="H9" s="368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22</v>
      </c>
      <c r="G11" s="40"/>
      <c r="H11" s="40"/>
      <c r="I11" s="117" t="s">
        <v>23</v>
      </c>
      <c r="J11" s="33" t="s">
        <v>22</v>
      </c>
      <c r="K11" s="43"/>
    </row>
    <row r="12" spans="1:70" s="1" customFormat="1" ht="14.45" customHeight="1">
      <c r="B12" s="39"/>
      <c r="C12" s="40"/>
      <c r="D12" s="35" t="s">
        <v>25</v>
      </c>
      <c r="E12" s="40"/>
      <c r="F12" s="33" t="s">
        <v>705</v>
      </c>
      <c r="G12" s="40"/>
      <c r="H12" s="40"/>
      <c r="I12" s="117" t="s">
        <v>27</v>
      </c>
      <c r="J12" s="118" t="str">
        <f>'Rekapitulace stavby'!AN8</f>
        <v>16.9.2016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31</v>
      </c>
      <c r="E14" s="40"/>
      <c r="F14" s="40"/>
      <c r="G14" s="40"/>
      <c r="H14" s="40"/>
      <c r="I14" s="117" t="s">
        <v>32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>Krajská správa a údržba silnic Středočeského kraje</v>
      </c>
      <c r="F15" s="40"/>
      <c r="G15" s="40"/>
      <c r="H15" s="40"/>
      <c r="I15" s="117" t="s">
        <v>34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35</v>
      </c>
      <c r="E17" s="40"/>
      <c r="F17" s="40"/>
      <c r="G17" s="40"/>
      <c r="H17" s="40"/>
      <c r="I17" s="117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37</v>
      </c>
      <c r="E20" s="40"/>
      <c r="F20" s="40"/>
      <c r="G20" s="40"/>
      <c r="H20" s="40"/>
      <c r="I20" s="117" t="s">
        <v>32</v>
      </c>
      <c r="J20" s="33" t="s">
        <v>22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17" t="s">
        <v>34</v>
      </c>
      <c r="J21" s="33" t="s">
        <v>22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4" t="s">
        <v>22</v>
      </c>
      <c r="F24" s="334"/>
      <c r="G24" s="334"/>
      <c r="H24" s="334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ROUND(J81,2)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ROUND(SUM(BE81:BE120), 2)</f>
        <v>0</v>
      </c>
      <c r="G30" s="40"/>
      <c r="H30" s="40"/>
      <c r="I30" s="129">
        <v>0.21</v>
      </c>
      <c r="J30" s="128">
        <f>ROUND(ROUND((SUM(BE81:BE120)),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ROUND(SUM(BF81:BF120), 2)</f>
        <v>0</v>
      </c>
      <c r="G31" s="40"/>
      <c r="H31" s="40"/>
      <c r="I31" s="129">
        <v>0.15</v>
      </c>
      <c r="J31" s="128">
        <f>ROUND(ROUND((SUM(BF81:BF120)),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ROUND(SUM(BG81:BG120),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ROUND(SUM(BH81:BH120),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ROUND(SUM(BI81:BI120),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5" t="str">
        <f>E7</f>
        <v>III/24423 Horní Přívory, ev. č. 24423-1</v>
      </c>
      <c r="F45" s="366"/>
      <c r="G45" s="366"/>
      <c r="H45" s="366"/>
      <c r="I45" s="116"/>
      <c r="J45" s="40"/>
      <c r="K45" s="43"/>
    </row>
    <row r="46" spans="2:11" s="1" customFormat="1" ht="14.45" customHeight="1">
      <c r="B46" s="39"/>
      <c r="C46" s="35" t="s">
        <v>94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67" t="str">
        <f>E9</f>
        <v>SO 901 - DIO - Dopravně inženýrská opatření</v>
      </c>
      <c r="F47" s="368"/>
      <c r="G47" s="368"/>
      <c r="H47" s="368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17" t="s">
        <v>27</v>
      </c>
      <c r="J49" s="118" t="str">
        <f>IF(J12="","",J12)</f>
        <v>16.9.2016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31</v>
      </c>
      <c r="D51" s="40"/>
      <c r="E51" s="40"/>
      <c r="F51" s="33" t="str">
        <f>E15</f>
        <v>Krajská správa a údržba silnic Středočeského kraje</v>
      </c>
      <c r="G51" s="40"/>
      <c r="H51" s="40"/>
      <c r="I51" s="117" t="s">
        <v>37</v>
      </c>
      <c r="J51" s="33" t="str">
        <f>E21</f>
        <v xml:space="preserve">VPÚ DECO PRAHA a.s. </v>
      </c>
      <c r="K51" s="43"/>
    </row>
    <row r="52" spans="2:47" s="1" customFormat="1" ht="14.45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97</v>
      </c>
      <c r="D54" s="130"/>
      <c r="E54" s="130"/>
      <c r="F54" s="130"/>
      <c r="G54" s="130"/>
      <c r="H54" s="130"/>
      <c r="I54" s="143"/>
      <c r="J54" s="144" t="s">
        <v>98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99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100</v>
      </c>
    </row>
    <row r="57" spans="2:47" s="7" customFormat="1" ht="24.95" customHeight="1">
      <c r="B57" s="147"/>
      <c r="C57" s="148"/>
      <c r="D57" s="149" t="s">
        <v>101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8" customFormat="1" ht="19.899999999999999" customHeight="1">
      <c r="B58" s="154"/>
      <c r="C58" s="155"/>
      <c r="D58" s="156" t="s">
        <v>102</v>
      </c>
      <c r="E58" s="157"/>
      <c r="F58" s="157"/>
      <c r="G58" s="157"/>
      <c r="H58" s="157"/>
      <c r="I58" s="158"/>
      <c r="J58" s="159">
        <f>J83</f>
        <v>0</v>
      </c>
      <c r="K58" s="160"/>
    </row>
    <row r="59" spans="2:47" s="8" customFormat="1" ht="19.899999999999999" customHeight="1">
      <c r="B59" s="154"/>
      <c r="C59" s="155"/>
      <c r="D59" s="156" t="s">
        <v>103</v>
      </c>
      <c r="E59" s="157"/>
      <c r="F59" s="157"/>
      <c r="G59" s="157"/>
      <c r="H59" s="157"/>
      <c r="I59" s="158"/>
      <c r="J59" s="159">
        <f>J90</f>
        <v>0</v>
      </c>
      <c r="K59" s="160"/>
    </row>
    <row r="60" spans="2:47" s="8" customFormat="1" ht="19.899999999999999" customHeight="1">
      <c r="B60" s="154"/>
      <c r="C60" s="155"/>
      <c r="D60" s="156" t="s">
        <v>108</v>
      </c>
      <c r="E60" s="157"/>
      <c r="F60" s="157"/>
      <c r="G60" s="157"/>
      <c r="H60" s="157"/>
      <c r="I60" s="158"/>
      <c r="J60" s="159">
        <f>J93</f>
        <v>0</v>
      </c>
      <c r="K60" s="160"/>
    </row>
    <row r="61" spans="2:47" s="8" customFormat="1" ht="19.899999999999999" customHeight="1">
      <c r="B61" s="154"/>
      <c r="C61" s="155"/>
      <c r="D61" s="156" t="s">
        <v>110</v>
      </c>
      <c r="E61" s="157"/>
      <c r="F61" s="157"/>
      <c r="G61" s="157"/>
      <c r="H61" s="157"/>
      <c r="I61" s="158"/>
      <c r="J61" s="159">
        <f>J119</f>
        <v>0</v>
      </c>
      <c r="K61" s="160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5" customHeight="1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50000000000003" customHeight="1">
      <c r="B68" s="39"/>
      <c r="C68" s="60" t="s">
        <v>117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20" s="1" customFormat="1" ht="6.95" customHeight="1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20" s="1" customFormat="1" ht="14.45" customHeight="1">
      <c r="B70" s="39"/>
      <c r="C70" s="63" t="s">
        <v>18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20" s="1" customFormat="1" ht="22.5" customHeight="1">
      <c r="B71" s="39"/>
      <c r="C71" s="61"/>
      <c r="D71" s="61"/>
      <c r="E71" s="369" t="str">
        <f>E7</f>
        <v>III/24423 Horní Přívory, ev. č. 24423-1</v>
      </c>
      <c r="F71" s="370"/>
      <c r="G71" s="370"/>
      <c r="H71" s="370"/>
      <c r="I71" s="161"/>
      <c r="J71" s="61"/>
      <c r="K71" s="61"/>
      <c r="L71" s="59"/>
    </row>
    <row r="72" spans="2:20" s="1" customFormat="1" ht="14.45" customHeight="1">
      <c r="B72" s="39"/>
      <c r="C72" s="63" t="s">
        <v>94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20" s="1" customFormat="1" ht="23.25" customHeight="1">
      <c r="B73" s="39"/>
      <c r="C73" s="61"/>
      <c r="D73" s="61"/>
      <c r="E73" s="345" t="str">
        <f>E9</f>
        <v>SO 901 - DIO - Dopravně inženýrská opatření</v>
      </c>
      <c r="F73" s="371"/>
      <c r="G73" s="371"/>
      <c r="H73" s="371"/>
      <c r="I73" s="161"/>
      <c r="J73" s="61"/>
      <c r="K73" s="61"/>
      <c r="L73" s="59"/>
    </row>
    <row r="74" spans="2:20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20" s="1" customFormat="1" ht="18" customHeight="1">
      <c r="B75" s="39"/>
      <c r="C75" s="63" t="s">
        <v>25</v>
      </c>
      <c r="D75" s="61"/>
      <c r="E75" s="61"/>
      <c r="F75" s="162" t="str">
        <f>F12</f>
        <v xml:space="preserve"> </v>
      </c>
      <c r="G75" s="61"/>
      <c r="H75" s="61"/>
      <c r="I75" s="163" t="s">
        <v>27</v>
      </c>
      <c r="J75" s="71" t="str">
        <f>IF(J12="","",J12)</f>
        <v>16.9.2016</v>
      </c>
      <c r="K75" s="61"/>
      <c r="L75" s="59"/>
    </row>
    <row r="76" spans="2:20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20" s="1" customFormat="1">
      <c r="B77" s="39"/>
      <c r="C77" s="63" t="s">
        <v>31</v>
      </c>
      <c r="D77" s="61"/>
      <c r="E77" s="61"/>
      <c r="F77" s="162" t="str">
        <f>E15</f>
        <v>Krajská správa a údržba silnic Středočeského kraje</v>
      </c>
      <c r="G77" s="61"/>
      <c r="H77" s="61"/>
      <c r="I77" s="163" t="s">
        <v>37</v>
      </c>
      <c r="J77" s="162" t="str">
        <f>E21</f>
        <v xml:space="preserve">VPÚ DECO PRAHA a.s. </v>
      </c>
      <c r="K77" s="61"/>
      <c r="L77" s="59"/>
    </row>
    <row r="78" spans="2:20" s="1" customFormat="1" ht="14.45" customHeight="1">
      <c r="B78" s="39"/>
      <c r="C78" s="63" t="s">
        <v>35</v>
      </c>
      <c r="D78" s="61"/>
      <c r="E78" s="61"/>
      <c r="F78" s="162" t="str">
        <f>IF(E18="","",E18)</f>
        <v/>
      </c>
      <c r="G78" s="61"/>
      <c r="H78" s="61"/>
      <c r="I78" s="161"/>
      <c r="J78" s="61"/>
      <c r="K78" s="61"/>
      <c r="L78" s="59"/>
    </row>
    <row r="79" spans="2:20" s="1" customFormat="1" ht="10.3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20" s="9" customFormat="1" ht="29.25" customHeight="1">
      <c r="B80" s="164"/>
      <c r="C80" s="165" t="s">
        <v>118</v>
      </c>
      <c r="D80" s="166" t="s">
        <v>60</v>
      </c>
      <c r="E80" s="166" t="s">
        <v>56</v>
      </c>
      <c r="F80" s="166" t="s">
        <v>119</v>
      </c>
      <c r="G80" s="166" t="s">
        <v>120</v>
      </c>
      <c r="H80" s="166" t="s">
        <v>121</v>
      </c>
      <c r="I80" s="167" t="s">
        <v>122</v>
      </c>
      <c r="J80" s="166" t="s">
        <v>98</v>
      </c>
      <c r="K80" s="168" t="s">
        <v>123</v>
      </c>
      <c r="L80" s="169"/>
      <c r="M80" s="79" t="s">
        <v>124</v>
      </c>
      <c r="N80" s="80" t="s">
        <v>45</v>
      </c>
      <c r="O80" s="80" t="s">
        <v>125</v>
      </c>
      <c r="P80" s="80" t="s">
        <v>126</v>
      </c>
      <c r="Q80" s="80" t="s">
        <v>127</v>
      </c>
      <c r="R80" s="80" t="s">
        <v>128</v>
      </c>
      <c r="S80" s="80" t="s">
        <v>129</v>
      </c>
      <c r="T80" s="81" t="s">
        <v>130</v>
      </c>
    </row>
    <row r="81" spans="2:65" s="1" customFormat="1" ht="29.25" customHeight="1">
      <c r="B81" s="39"/>
      <c r="C81" s="85" t="s">
        <v>99</v>
      </c>
      <c r="D81" s="61"/>
      <c r="E81" s="61"/>
      <c r="F81" s="61"/>
      <c r="G81" s="61"/>
      <c r="H81" s="61"/>
      <c r="I81" s="161"/>
      <c r="J81" s="170">
        <f>BK81</f>
        <v>0</v>
      </c>
      <c r="K81" s="61"/>
      <c r="L81" s="59"/>
      <c r="M81" s="82"/>
      <c r="N81" s="83"/>
      <c r="O81" s="83"/>
      <c r="P81" s="171">
        <f>P82</f>
        <v>0</v>
      </c>
      <c r="Q81" s="83"/>
      <c r="R81" s="171">
        <f>R82</f>
        <v>2.5391551499999996</v>
      </c>
      <c r="S81" s="83"/>
      <c r="T81" s="172">
        <f>T82</f>
        <v>0</v>
      </c>
      <c r="AT81" s="22" t="s">
        <v>74</v>
      </c>
      <c r="AU81" s="22" t="s">
        <v>100</v>
      </c>
      <c r="BK81" s="173">
        <f>BK82</f>
        <v>0</v>
      </c>
    </row>
    <row r="82" spans="2:65" s="10" customFormat="1" ht="37.35" customHeight="1">
      <c r="B82" s="174"/>
      <c r="C82" s="175"/>
      <c r="D82" s="176" t="s">
        <v>74</v>
      </c>
      <c r="E82" s="177" t="s">
        <v>131</v>
      </c>
      <c r="F82" s="177" t="s">
        <v>132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P83+P90+P93+P119</f>
        <v>0</v>
      </c>
      <c r="Q82" s="182"/>
      <c r="R82" s="183">
        <f>R83+R90+R93+R119</f>
        <v>2.5391551499999996</v>
      </c>
      <c r="S82" s="182"/>
      <c r="T82" s="184">
        <f>T83+T90+T93+T119</f>
        <v>0</v>
      </c>
      <c r="AR82" s="185" t="s">
        <v>24</v>
      </c>
      <c r="AT82" s="186" t="s">
        <v>74</v>
      </c>
      <c r="AU82" s="186" t="s">
        <v>75</v>
      </c>
      <c r="AY82" s="185" t="s">
        <v>133</v>
      </c>
      <c r="BK82" s="187">
        <f>BK83+BK90+BK93+BK119</f>
        <v>0</v>
      </c>
    </row>
    <row r="83" spans="2:65" s="10" customFormat="1" ht="19.899999999999999" customHeight="1">
      <c r="B83" s="174"/>
      <c r="C83" s="175"/>
      <c r="D83" s="188" t="s">
        <v>74</v>
      </c>
      <c r="E83" s="189" t="s">
        <v>24</v>
      </c>
      <c r="F83" s="189" t="s">
        <v>134</v>
      </c>
      <c r="G83" s="175"/>
      <c r="H83" s="175"/>
      <c r="I83" s="178"/>
      <c r="J83" s="190">
        <f>BK83</f>
        <v>0</v>
      </c>
      <c r="K83" s="175"/>
      <c r="L83" s="180"/>
      <c r="M83" s="181"/>
      <c r="N83" s="182"/>
      <c r="O83" s="182"/>
      <c r="P83" s="183">
        <f>SUM(P84:P89)</f>
        <v>0</v>
      </c>
      <c r="Q83" s="182"/>
      <c r="R83" s="183">
        <f>SUM(R84:R89)</f>
        <v>0</v>
      </c>
      <c r="S83" s="182"/>
      <c r="T83" s="184">
        <f>SUM(T84:T89)</f>
        <v>0</v>
      </c>
      <c r="AR83" s="185" t="s">
        <v>24</v>
      </c>
      <c r="AT83" s="186" t="s">
        <v>74</v>
      </c>
      <c r="AU83" s="186" t="s">
        <v>24</v>
      </c>
      <c r="AY83" s="185" t="s">
        <v>133</v>
      </c>
      <c r="BK83" s="187">
        <f>SUM(BK84:BK89)</f>
        <v>0</v>
      </c>
    </row>
    <row r="84" spans="2:65" s="1" customFormat="1" ht="31.5" customHeight="1">
      <c r="B84" s="39"/>
      <c r="C84" s="191" t="s">
        <v>24</v>
      </c>
      <c r="D84" s="191" t="s">
        <v>135</v>
      </c>
      <c r="E84" s="192" t="s">
        <v>706</v>
      </c>
      <c r="F84" s="193" t="s">
        <v>707</v>
      </c>
      <c r="G84" s="194" t="s">
        <v>159</v>
      </c>
      <c r="H84" s="195">
        <v>1.0349999999999999</v>
      </c>
      <c r="I84" s="196"/>
      <c r="J84" s="197">
        <f>ROUND(I84*H84,2)</f>
        <v>0</v>
      </c>
      <c r="K84" s="193" t="s">
        <v>139</v>
      </c>
      <c r="L84" s="59"/>
      <c r="M84" s="198" t="s">
        <v>22</v>
      </c>
      <c r="N84" s="199" t="s">
        <v>46</v>
      </c>
      <c r="O84" s="40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2" t="s">
        <v>140</v>
      </c>
      <c r="AT84" s="22" t="s">
        <v>135</v>
      </c>
      <c r="AU84" s="22" t="s">
        <v>84</v>
      </c>
      <c r="AY84" s="22" t="s">
        <v>133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2" t="s">
        <v>24</v>
      </c>
      <c r="BK84" s="202">
        <f>ROUND(I84*H84,2)</f>
        <v>0</v>
      </c>
      <c r="BL84" s="22" t="s">
        <v>140</v>
      </c>
      <c r="BM84" s="22" t="s">
        <v>708</v>
      </c>
    </row>
    <row r="85" spans="2:65" s="1" customFormat="1" ht="27">
      <c r="B85" s="39"/>
      <c r="C85" s="61"/>
      <c r="D85" s="208" t="s">
        <v>142</v>
      </c>
      <c r="E85" s="61"/>
      <c r="F85" s="232" t="s">
        <v>709</v>
      </c>
      <c r="G85" s="61"/>
      <c r="H85" s="61"/>
      <c r="I85" s="161"/>
      <c r="J85" s="61"/>
      <c r="K85" s="61"/>
      <c r="L85" s="59"/>
      <c r="M85" s="205"/>
      <c r="N85" s="40"/>
      <c r="O85" s="40"/>
      <c r="P85" s="40"/>
      <c r="Q85" s="40"/>
      <c r="R85" s="40"/>
      <c r="S85" s="40"/>
      <c r="T85" s="76"/>
      <c r="AT85" s="22" t="s">
        <v>142</v>
      </c>
      <c r="AU85" s="22" t="s">
        <v>84</v>
      </c>
    </row>
    <row r="86" spans="2:65" s="1" customFormat="1" ht="44.25" customHeight="1">
      <c r="B86" s="39"/>
      <c r="C86" s="191" t="s">
        <v>84</v>
      </c>
      <c r="D86" s="191" t="s">
        <v>135</v>
      </c>
      <c r="E86" s="192" t="s">
        <v>172</v>
      </c>
      <c r="F86" s="193" t="s">
        <v>173</v>
      </c>
      <c r="G86" s="194" t="s">
        <v>159</v>
      </c>
      <c r="H86" s="195">
        <v>1.0349999999999999</v>
      </c>
      <c r="I86" s="196"/>
      <c r="J86" s="197">
        <f>ROUND(I86*H86,2)</f>
        <v>0</v>
      </c>
      <c r="K86" s="193" t="s">
        <v>139</v>
      </c>
      <c r="L86" s="59"/>
      <c r="M86" s="198" t="s">
        <v>22</v>
      </c>
      <c r="N86" s="199" t="s">
        <v>46</v>
      </c>
      <c r="O86" s="40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2" t="s">
        <v>140</v>
      </c>
      <c r="AT86" s="22" t="s">
        <v>135</v>
      </c>
      <c r="AU86" s="22" t="s">
        <v>84</v>
      </c>
      <c r="AY86" s="22" t="s">
        <v>133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2" t="s">
        <v>24</v>
      </c>
      <c r="BK86" s="202">
        <f>ROUND(I86*H86,2)</f>
        <v>0</v>
      </c>
      <c r="BL86" s="22" t="s">
        <v>140</v>
      </c>
      <c r="BM86" s="22" t="s">
        <v>710</v>
      </c>
    </row>
    <row r="87" spans="2:65" s="1" customFormat="1" ht="22.5" customHeight="1">
      <c r="B87" s="39"/>
      <c r="C87" s="191" t="s">
        <v>151</v>
      </c>
      <c r="D87" s="191" t="s">
        <v>135</v>
      </c>
      <c r="E87" s="192" t="s">
        <v>711</v>
      </c>
      <c r="F87" s="193" t="s">
        <v>712</v>
      </c>
      <c r="G87" s="194" t="s">
        <v>159</v>
      </c>
      <c r="H87" s="195">
        <v>1.0349999999999999</v>
      </c>
      <c r="I87" s="196"/>
      <c r="J87" s="197">
        <f>ROUND(I87*H87,2)</f>
        <v>0</v>
      </c>
      <c r="K87" s="193" t="s">
        <v>139</v>
      </c>
      <c r="L87" s="59"/>
      <c r="M87" s="198" t="s">
        <v>22</v>
      </c>
      <c r="N87" s="199" t="s">
        <v>46</v>
      </c>
      <c r="O87" s="40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2" t="s">
        <v>140</v>
      </c>
      <c r="AT87" s="22" t="s">
        <v>135</v>
      </c>
      <c r="AU87" s="22" t="s">
        <v>84</v>
      </c>
      <c r="AY87" s="22" t="s">
        <v>133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2" t="s">
        <v>24</v>
      </c>
      <c r="BK87" s="202">
        <f>ROUND(I87*H87,2)</f>
        <v>0</v>
      </c>
      <c r="BL87" s="22" t="s">
        <v>140</v>
      </c>
      <c r="BM87" s="22" t="s">
        <v>713</v>
      </c>
    </row>
    <row r="88" spans="2:65" s="1" customFormat="1" ht="22.5" customHeight="1">
      <c r="B88" s="39"/>
      <c r="C88" s="191" t="s">
        <v>140</v>
      </c>
      <c r="D88" s="191" t="s">
        <v>135</v>
      </c>
      <c r="E88" s="192" t="s">
        <v>185</v>
      </c>
      <c r="F88" s="193" t="s">
        <v>186</v>
      </c>
      <c r="G88" s="194" t="s">
        <v>187</v>
      </c>
      <c r="H88" s="195">
        <v>2.0699999999999998</v>
      </c>
      <c r="I88" s="196"/>
      <c r="J88" s="197">
        <f>ROUND(I88*H88,2)</f>
        <v>0</v>
      </c>
      <c r="K88" s="193" t="s">
        <v>139</v>
      </c>
      <c r="L88" s="59"/>
      <c r="M88" s="198" t="s">
        <v>22</v>
      </c>
      <c r="N88" s="199" t="s">
        <v>46</v>
      </c>
      <c r="O88" s="40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2" t="s">
        <v>140</v>
      </c>
      <c r="AT88" s="22" t="s">
        <v>135</v>
      </c>
      <c r="AU88" s="22" t="s">
        <v>84</v>
      </c>
      <c r="AY88" s="22" t="s">
        <v>133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2" t="s">
        <v>24</v>
      </c>
      <c r="BK88" s="202">
        <f>ROUND(I88*H88,2)</f>
        <v>0</v>
      </c>
      <c r="BL88" s="22" t="s">
        <v>140</v>
      </c>
      <c r="BM88" s="22" t="s">
        <v>714</v>
      </c>
    </row>
    <row r="89" spans="2:65" s="11" customFormat="1" ht="13.5">
      <c r="B89" s="206"/>
      <c r="C89" s="207"/>
      <c r="D89" s="203" t="s">
        <v>144</v>
      </c>
      <c r="E89" s="218" t="s">
        <v>22</v>
      </c>
      <c r="F89" s="219" t="s">
        <v>715</v>
      </c>
      <c r="G89" s="207"/>
      <c r="H89" s="220">
        <v>2.0699999999999998</v>
      </c>
      <c r="I89" s="212"/>
      <c r="J89" s="207"/>
      <c r="K89" s="207"/>
      <c r="L89" s="213"/>
      <c r="M89" s="214"/>
      <c r="N89" s="215"/>
      <c r="O89" s="215"/>
      <c r="P89" s="215"/>
      <c r="Q89" s="215"/>
      <c r="R89" s="215"/>
      <c r="S89" s="215"/>
      <c r="T89" s="216"/>
      <c r="AT89" s="217" t="s">
        <v>144</v>
      </c>
      <c r="AU89" s="217" t="s">
        <v>84</v>
      </c>
      <c r="AV89" s="11" t="s">
        <v>84</v>
      </c>
      <c r="AW89" s="11" t="s">
        <v>39</v>
      </c>
      <c r="AX89" s="11" t="s">
        <v>24</v>
      </c>
      <c r="AY89" s="217" t="s">
        <v>133</v>
      </c>
    </row>
    <row r="90" spans="2:65" s="10" customFormat="1" ht="29.85" customHeight="1">
      <c r="B90" s="174"/>
      <c r="C90" s="175"/>
      <c r="D90" s="188" t="s">
        <v>74</v>
      </c>
      <c r="E90" s="189" t="s">
        <v>84</v>
      </c>
      <c r="F90" s="189" t="s">
        <v>200</v>
      </c>
      <c r="G90" s="175"/>
      <c r="H90" s="175"/>
      <c r="I90" s="178"/>
      <c r="J90" s="190">
        <f>BK90</f>
        <v>0</v>
      </c>
      <c r="K90" s="175"/>
      <c r="L90" s="180"/>
      <c r="M90" s="181"/>
      <c r="N90" s="182"/>
      <c r="O90" s="182"/>
      <c r="P90" s="183">
        <f>SUM(P91:P92)</f>
        <v>0</v>
      </c>
      <c r="Q90" s="182"/>
      <c r="R90" s="183">
        <f>SUM(R91:R92)</f>
        <v>2.5391551499999996</v>
      </c>
      <c r="S90" s="182"/>
      <c r="T90" s="184">
        <f>SUM(T91:T92)</f>
        <v>0</v>
      </c>
      <c r="AR90" s="185" t="s">
        <v>24</v>
      </c>
      <c r="AT90" s="186" t="s">
        <v>74</v>
      </c>
      <c r="AU90" s="186" t="s">
        <v>24</v>
      </c>
      <c r="AY90" s="185" t="s">
        <v>133</v>
      </c>
      <c r="BK90" s="187">
        <f>SUM(BK91:BK92)</f>
        <v>0</v>
      </c>
    </row>
    <row r="91" spans="2:65" s="1" customFormat="1" ht="22.5" customHeight="1">
      <c r="B91" s="39"/>
      <c r="C91" s="191" t="s">
        <v>163</v>
      </c>
      <c r="D91" s="191" t="s">
        <v>135</v>
      </c>
      <c r="E91" s="192" t="s">
        <v>716</v>
      </c>
      <c r="F91" s="193" t="s">
        <v>717</v>
      </c>
      <c r="G91" s="194" t="s">
        <v>159</v>
      </c>
      <c r="H91" s="195">
        <v>1.0349999999999999</v>
      </c>
      <c r="I91" s="196"/>
      <c r="J91" s="197">
        <f>ROUND(I91*H91,2)</f>
        <v>0</v>
      </c>
      <c r="K91" s="193" t="s">
        <v>139</v>
      </c>
      <c r="L91" s="59"/>
      <c r="M91" s="198" t="s">
        <v>22</v>
      </c>
      <c r="N91" s="199" t="s">
        <v>46</v>
      </c>
      <c r="O91" s="40"/>
      <c r="P91" s="200">
        <f>O91*H91</f>
        <v>0</v>
      </c>
      <c r="Q91" s="200">
        <v>2.45329</v>
      </c>
      <c r="R91" s="200">
        <f>Q91*H91</f>
        <v>2.5391551499999996</v>
      </c>
      <c r="S91" s="200">
        <v>0</v>
      </c>
      <c r="T91" s="201">
        <f>S91*H91</f>
        <v>0</v>
      </c>
      <c r="AR91" s="22" t="s">
        <v>140</v>
      </c>
      <c r="AT91" s="22" t="s">
        <v>135</v>
      </c>
      <c r="AU91" s="22" t="s">
        <v>84</v>
      </c>
      <c r="AY91" s="22" t="s">
        <v>133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24</v>
      </c>
      <c r="BK91" s="202">
        <f>ROUND(I91*H91,2)</f>
        <v>0</v>
      </c>
      <c r="BL91" s="22" t="s">
        <v>140</v>
      </c>
      <c r="BM91" s="22" t="s">
        <v>718</v>
      </c>
    </row>
    <row r="92" spans="2:65" s="11" customFormat="1" ht="13.5">
      <c r="B92" s="206"/>
      <c r="C92" s="207"/>
      <c r="D92" s="203" t="s">
        <v>144</v>
      </c>
      <c r="E92" s="218" t="s">
        <v>22</v>
      </c>
      <c r="F92" s="219" t="s">
        <v>719</v>
      </c>
      <c r="G92" s="207"/>
      <c r="H92" s="220">
        <v>1.0349999999999999</v>
      </c>
      <c r="I92" s="212"/>
      <c r="J92" s="207"/>
      <c r="K92" s="207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144</v>
      </c>
      <c r="AU92" s="217" t="s">
        <v>84</v>
      </c>
      <c r="AV92" s="11" t="s">
        <v>84</v>
      </c>
      <c r="AW92" s="11" t="s">
        <v>39</v>
      </c>
      <c r="AX92" s="11" t="s">
        <v>24</v>
      </c>
      <c r="AY92" s="217" t="s">
        <v>133</v>
      </c>
    </row>
    <row r="93" spans="2:65" s="10" customFormat="1" ht="29.85" customHeight="1">
      <c r="B93" s="174"/>
      <c r="C93" s="175"/>
      <c r="D93" s="188" t="s">
        <v>74</v>
      </c>
      <c r="E93" s="189" t="s">
        <v>190</v>
      </c>
      <c r="F93" s="189" t="s">
        <v>449</v>
      </c>
      <c r="G93" s="175"/>
      <c r="H93" s="175"/>
      <c r="I93" s="178"/>
      <c r="J93" s="190">
        <f>BK93</f>
        <v>0</v>
      </c>
      <c r="K93" s="175"/>
      <c r="L93" s="180"/>
      <c r="M93" s="181"/>
      <c r="N93" s="182"/>
      <c r="O93" s="182"/>
      <c r="P93" s="183">
        <f>SUM(P94:P118)</f>
        <v>0</v>
      </c>
      <c r="Q93" s="182"/>
      <c r="R93" s="183">
        <f>SUM(R94:R118)</f>
        <v>0</v>
      </c>
      <c r="S93" s="182"/>
      <c r="T93" s="184">
        <f>SUM(T94:T118)</f>
        <v>0</v>
      </c>
      <c r="AR93" s="185" t="s">
        <v>24</v>
      </c>
      <c r="AT93" s="186" t="s">
        <v>74</v>
      </c>
      <c r="AU93" s="186" t="s">
        <v>24</v>
      </c>
      <c r="AY93" s="185" t="s">
        <v>133</v>
      </c>
      <c r="BK93" s="187">
        <f>SUM(BK94:BK118)</f>
        <v>0</v>
      </c>
    </row>
    <row r="94" spans="2:65" s="1" customFormat="1" ht="31.5" customHeight="1">
      <c r="B94" s="39"/>
      <c r="C94" s="191" t="s">
        <v>171</v>
      </c>
      <c r="D94" s="191" t="s">
        <v>135</v>
      </c>
      <c r="E94" s="192" t="s">
        <v>720</v>
      </c>
      <c r="F94" s="193" t="s">
        <v>721</v>
      </c>
      <c r="G94" s="194" t="s">
        <v>259</v>
      </c>
      <c r="H94" s="195">
        <v>23</v>
      </c>
      <c r="I94" s="196"/>
      <c r="J94" s="197">
        <f>ROUND(I94*H94,2)</f>
        <v>0</v>
      </c>
      <c r="K94" s="193" t="s">
        <v>139</v>
      </c>
      <c r="L94" s="59"/>
      <c r="M94" s="198" t="s">
        <v>22</v>
      </c>
      <c r="N94" s="199" t="s">
        <v>46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140</v>
      </c>
      <c r="AT94" s="22" t="s">
        <v>135</v>
      </c>
      <c r="AU94" s="22" t="s">
        <v>84</v>
      </c>
      <c r="AY94" s="22" t="s">
        <v>133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24</v>
      </c>
      <c r="BK94" s="202">
        <f>ROUND(I94*H94,2)</f>
        <v>0</v>
      </c>
      <c r="BL94" s="22" t="s">
        <v>140</v>
      </c>
      <c r="BM94" s="22" t="s">
        <v>722</v>
      </c>
    </row>
    <row r="95" spans="2:65" s="11" customFormat="1" ht="13.5">
      <c r="B95" s="206"/>
      <c r="C95" s="207"/>
      <c r="D95" s="203" t="s">
        <v>144</v>
      </c>
      <c r="E95" s="218" t="s">
        <v>22</v>
      </c>
      <c r="F95" s="219" t="s">
        <v>723</v>
      </c>
      <c r="G95" s="207"/>
      <c r="H95" s="220">
        <v>1</v>
      </c>
      <c r="I95" s="212"/>
      <c r="J95" s="207"/>
      <c r="K95" s="207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144</v>
      </c>
      <c r="AU95" s="217" t="s">
        <v>84</v>
      </c>
      <c r="AV95" s="11" t="s">
        <v>84</v>
      </c>
      <c r="AW95" s="11" t="s">
        <v>39</v>
      </c>
      <c r="AX95" s="11" t="s">
        <v>75</v>
      </c>
      <c r="AY95" s="217" t="s">
        <v>133</v>
      </c>
    </row>
    <row r="96" spans="2:65" s="11" customFormat="1" ht="13.5">
      <c r="B96" s="206"/>
      <c r="C96" s="207"/>
      <c r="D96" s="203" t="s">
        <v>144</v>
      </c>
      <c r="E96" s="218" t="s">
        <v>22</v>
      </c>
      <c r="F96" s="219" t="s">
        <v>724</v>
      </c>
      <c r="G96" s="207"/>
      <c r="H96" s="220">
        <v>3</v>
      </c>
      <c r="I96" s="212"/>
      <c r="J96" s="207"/>
      <c r="K96" s="207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144</v>
      </c>
      <c r="AU96" s="217" t="s">
        <v>84</v>
      </c>
      <c r="AV96" s="11" t="s">
        <v>84</v>
      </c>
      <c r="AW96" s="11" t="s">
        <v>39</v>
      </c>
      <c r="AX96" s="11" t="s">
        <v>75</v>
      </c>
      <c r="AY96" s="217" t="s">
        <v>133</v>
      </c>
    </row>
    <row r="97" spans="2:65" s="11" customFormat="1" ht="13.5">
      <c r="B97" s="206"/>
      <c r="C97" s="207"/>
      <c r="D97" s="203" t="s">
        <v>144</v>
      </c>
      <c r="E97" s="218" t="s">
        <v>22</v>
      </c>
      <c r="F97" s="219" t="s">
        <v>725</v>
      </c>
      <c r="G97" s="207"/>
      <c r="H97" s="220">
        <v>4</v>
      </c>
      <c r="I97" s="212"/>
      <c r="J97" s="207"/>
      <c r="K97" s="207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144</v>
      </c>
      <c r="AU97" s="217" t="s">
        <v>84</v>
      </c>
      <c r="AV97" s="11" t="s">
        <v>84</v>
      </c>
      <c r="AW97" s="11" t="s">
        <v>39</v>
      </c>
      <c r="AX97" s="11" t="s">
        <v>75</v>
      </c>
      <c r="AY97" s="217" t="s">
        <v>133</v>
      </c>
    </row>
    <row r="98" spans="2:65" s="11" customFormat="1" ht="13.5">
      <c r="B98" s="206"/>
      <c r="C98" s="207"/>
      <c r="D98" s="203" t="s">
        <v>144</v>
      </c>
      <c r="E98" s="218" t="s">
        <v>22</v>
      </c>
      <c r="F98" s="219" t="s">
        <v>726</v>
      </c>
      <c r="G98" s="207"/>
      <c r="H98" s="220">
        <v>4</v>
      </c>
      <c r="I98" s="212"/>
      <c r="J98" s="207"/>
      <c r="K98" s="207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144</v>
      </c>
      <c r="AU98" s="217" t="s">
        <v>84</v>
      </c>
      <c r="AV98" s="11" t="s">
        <v>84</v>
      </c>
      <c r="AW98" s="11" t="s">
        <v>39</v>
      </c>
      <c r="AX98" s="11" t="s">
        <v>75</v>
      </c>
      <c r="AY98" s="217" t="s">
        <v>133</v>
      </c>
    </row>
    <row r="99" spans="2:65" s="11" customFormat="1" ht="13.5">
      <c r="B99" s="206"/>
      <c r="C99" s="207"/>
      <c r="D99" s="203" t="s">
        <v>144</v>
      </c>
      <c r="E99" s="218" t="s">
        <v>22</v>
      </c>
      <c r="F99" s="219" t="s">
        <v>727</v>
      </c>
      <c r="G99" s="207"/>
      <c r="H99" s="220">
        <v>11</v>
      </c>
      <c r="I99" s="212"/>
      <c r="J99" s="207"/>
      <c r="K99" s="207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144</v>
      </c>
      <c r="AU99" s="217" t="s">
        <v>84</v>
      </c>
      <c r="AV99" s="11" t="s">
        <v>84</v>
      </c>
      <c r="AW99" s="11" t="s">
        <v>39</v>
      </c>
      <c r="AX99" s="11" t="s">
        <v>75</v>
      </c>
      <c r="AY99" s="217" t="s">
        <v>133</v>
      </c>
    </row>
    <row r="100" spans="2:65" s="12" customFormat="1" ht="13.5">
      <c r="B100" s="221"/>
      <c r="C100" s="222"/>
      <c r="D100" s="208" t="s">
        <v>144</v>
      </c>
      <c r="E100" s="223" t="s">
        <v>22</v>
      </c>
      <c r="F100" s="224" t="s">
        <v>170</v>
      </c>
      <c r="G100" s="222"/>
      <c r="H100" s="225">
        <v>23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AT100" s="231" t="s">
        <v>144</v>
      </c>
      <c r="AU100" s="231" t="s">
        <v>84</v>
      </c>
      <c r="AV100" s="12" t="s">
        <v>140</v>
      </c>
      <c r="AW100" s="12" t="s">
        <v>39</v>
      </c>
      <c r="AX100" s="12" t="s">
        <v>24</v>
      </c>
      <c r="AY100" s="231" t="s">
        <v>133</v>
      </c>
    </row>
    <row r="101" spans="2:65" s="1" customFormat="1" ht="22.5" customHeight="1">
      <c r="B101" s="39"/>
      <c r="C101" s="191" t="s">
        <v>179</v>
      </c>
      <c r="D101" s="191" t="s">
        <v>135</v>
      </c>
      <c r="E101" s="192" t="s">
        <v>728</v>
      </c>
      <c r="F101" s="193" t="s">
        <v>729</v>
      </c>
      <c r="G101" s="194" t="s">
        <v>259</v>
      </c>
      <c r="H101" s="195">
        <v>27</v>
      </c>
      <c r="I101" s="196"/>
      <c r="J101" s="197">
        <f>ROUND(I101*H101,2)</f>
        <v>0</v>
      </c>
      <c r="K101" s="193" t="s">
        <v>139</v>
      </c>
      <c r="L101" s="59"/>
      <c r="M101" s="198" t="s">
        <v>22</v>
      </c>
      <c r="N101" s="199" t="s">
        <v>46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140</v>
      </c>
      <c r="AT101" s="22" t="s">
        <v>135</v>
      </c>
      <c r="AU101" s="22" t="s">
        <v>84</v>
      </c>
      <c r="AY101" s="22" t="s">
        <v>133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24</v>
      </c>
      <c r="BK101" s="202">
        <f>ROUND(I101*H101,2)</f>
        <v>0</v>
      </c>
      <c r="BL101" s="22" t="s">
        <v>140</v>
      </c>
      <c r="BM101" s="22" t="s">
        <v>730</v>
      </c>
    </row>
    <row r="102" spans="2:65" s="1" customFormat="1" ht="27">
      <c r="B102" s="39"/>
      <c r="C102" s="61"/>
      <c r="D102" s="203" t="s">
        <v>142</v>
      </c>
      <c r="E102" s="61"/>
      <c r="F102" s="204" t="s">
        <v>731</v>
      </c>
      <c r="G102" s="61"/>
      <c r="H102" s="61"/>
      <c r="I102" s="161"/>
      <c r="J102" s="61"/>
      <c r="K102" s="61"/>
      <c r="L102" s="59"/>
      <c r="M102" s="205"/>
      <c r="N102" s="40"/>
      <c r="O102" s="40"/>
      <c r="P102" s="40"/>
      <c r="Q102" s="40"/>
      <c r="R102" s="40"/>
      <c r="S102" s="40"/>
      <c r="T102" s="76"/>
      <c r="AT102" s="22" t="s">
        <v>142</v>
      </c>
      <c r="AU102" s="22" t="s">
        <v>84</v>
      </c>
    </row>
    <row r="103" spans="2:65" s="11" customFormat="1" ht="13.5">
      <c r="B103" s="206"/>
      <c r="C103" s="207"/>
      <c r="D103" s="203" t="s">
        <v>144</v>
      </c>
      <c r="E103" s="218" t="s">
        <v>22</v>
      </c>
      <c r="F103" s="219" t="s">
        <v>732</v>
      </c>
      <c r="G103" s="207"/>
      <c r="H103" s="220">
        <v>2</v>
      </c>
      <c r="I103" s="212"/>
      <c r="J103" s="207"/>
      <c r="K103" s="207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144</v>
      </c>
      <c r="AU103" s="217" t="s">
        <v>84</v>
      </c>
      <c r="AV103" s="11" t="s">
        <v>84</v>
      </c>
      <c r="AW103" s="11" t="s">
        <v>39</v>
      </c>
      <c r="AX103" s="11" t="s">
        <v>75</v>
      </c>
      <c r="AY103" s="217" t="s">
        <v>133</v>
      </c>
    </row>
    <row r="104" spans="2:65" s="11" customFormat="1" ht="13.5">
      <c r="B104" s="206"/>
      <c r="C104" s="207"/>
      <c r="D104" s="203" t="s">
        <v>144</v>
      </c>
      <c r="E104" s="218" t="s">
        <v>22</v>
      </c>
      <c r="F104" s="219" t="s">
        <v>733</v>
      </c>
      <c r="G104" s="207"/>
      <c r="H104" s="220">
        <v>6</v>
      </c>
      <c r="I104" s="212"/>
      <c r="J104" s="207"/>
      <c r="K104" s="207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144</v>
      </c>
      <c r="AU104" s="217" t="s">
        <v>84</v>
      </c>
      <c r="AV104" s="11" t="s">
        <v>84</v>
      </c>
      <c r="AW104" s="11" t="s">
        <v>39</v>
      </c>
      <c r="AX104" s="11" t="s">
        <v>75</v>
      </c>
      <c r="AY104" s="217" t="s">
        <v>133</v>
      </c>
    </row>
    <row r="105" spans="2:65" s="11" customFormat="1" ht="13.5">
      <c r="B105" s="206"/>
      <c r="C105" s="207"/>
      <c r="D105" s="203" t="s">
        <v>144</v>
      </c>
      <c r="E105" s="218" t="s">
        <v>22</v>
      </c>
      <c r="F105" s="219" t="s">
        <v>725</v>
      </c>
      <c r="G105" s="207"/>
      <c r="H105" s="220">
        <v>4</v>
      </c>
      <c r="I105" s="212"/>
      <c r="J105" s="207"/>
      <c r="K105" s="207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144</v>
      </c>
      <c r="AU105" s="217" t="s">
        <v>84</v>
      </c>
      <c r="AV105" s="11" t="s">
        <v>84</v>
      </c>
      <c r="AW105" s="11" t="s">
        <v>39</v>
      </c>
      <c r="AX105" s="11" t="s">
        <v>75</v>
      </c>
      <c r="AY105" s="217" t="s">
        <v>133</v>
      </c>
    </row>
    <row r="106" spans="2:65" s="11" customFormat="1" ht="13.5">
      <c r="B106" s="206"/>
      <c r="C106" s="207"/>
      <c r="D106" s="203" t="s">
        <v>144</v>
      </c>
      <c r="E106" s="218" t="s">
        <v>22</v>
      </c>
      <c r="F106" s="219" t="s">
        <v>726</v>
      </c>
      <c r="G106" s="207"/>
      <c r="H106" s="220">
        <v>4</v>
      </c>
      <c r="I106" s="212"/>
      <c r="J106" s="207"/>
      <c r="K106" s="207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144</v>
      </c>
      <c r="AU106" s="217" t="s">
        <v>84</v>
      </c>
      <c r="AV106" s="11" t="s">
        <v>84</v>
      </c>
      <c r="AW106" s="11" t="s">
        <v>39</v>
      </c>
      <c r="AX106" s="11" t="s">
        <v>75</v>
      </c>
      <c r="AY106" s="217" t="s">
        <v>133</v>
      </c>
    </row>
    <row r="107" spans="2:65" s="11" customFormat="1" ht="13.5">
      <c r="B107" s="206"/>
      <c r="C107" s="207"/>
      <c r="D107" s="203" t="s">
        <v>144</v>
      </c>
      <c r="E107" s="218" t="s">
        <v>22</v>
      </c>
      <c r="F107" s="219" t="s">
        <v>727</v>
      </c>
      <c r="G107" s="207"/>
      <c r="H107" s="220">
        <v>11</v>
      </c>
      <c r="I107" s="212"/>
      <c r="J107" s="207"/>
      <c r="K107" s="207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144</v>
      </c>
      <c r="AU107" s="217" t="s">
        <v>84</v>
      </c>
      <c r="AV107" s="11" t="s">
        <v>84</v>
      </c>
      <c r="AW107" s="11" t="s">
        <v>39</v>
      </c>
      <c r="AX107" s="11" t="s">
        <v>75</v>
      </c>
      <c r="AY107" s="217" t="s">
        <v>133</v>
      </c>
    </row>
    <row r="108" spans="2:65" s="12" customFormat="1" ht="13.5">
      <c r="B108" s="221"/>
      <c r="C108" s="222"/>
      <c r="D108" s="208" t="s">
        <v>144</v>
      </c>
      <c r="E108" s="223" t="s">
        <v>22</v>
      </c>
      <c r="F108" s="224" t="s">
        <v>170</v>
      </c>
      <c r="G108" s="222"/>
      <c r="H108" s="225">
        <v>27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144</v>
      </c>
      <c r="AU108" s="231" t="s">
        <v>84</v>
      </c>
      <c r="AV108" s="12" t="s">
        <v>140</v>
      </c>
      <c r="AW108" s="12" t="s">
        <v>39</v>
      </c>
      <c r="AX108" s="12" t="s">
        <v>24</v>
      </c>
      <c r="AY108" s="231" t="s">
        <v>133</v>
      </c>
    </row>
    <row r="109" spans="2:65" s="1" customFormat="1" ht="31.5" customHeight="1">
      <c r="B109" s="39"/>
      <c r="C109" s="191" t="s">
        <v>184</v>
      </c>
      <c r="D109" s="191" t="s">
        <v>135</v>
      </c>
      <c r="E109" s="192" t="s">
        <v>734</v>
      </c>
      <c r="F109" s="193" t="s">
        <v>735</v>
      </c>
      <c r="G109" s="194" t="s">
        <v>259</v>
      </c>
      <c r="H109" s="195">
        <v>4860</v>
      </c>
      <c r="I109" s="196"/>
      <c r="J109" s="197">
        <f>ROUND(I109*H109,2)</f>
        <v>0</v>
      </c>
      <c r="K109" s="193" t="s">
        <v>139</v>
      </c>
      <c r="L109" s="59"/>
      <c r="M109" s="198" t="s">
        <v>22</v>
      </c>
      <c r="N109" s="199" t="s">
        <v>46</v>
      </c>
      <c r="O109" s="40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AR109" s="22" t="s">
        <v>140</v>
      </c>
      <c r="AT109" s="22" t="s">
        <v>135</v>
      </c>
      <c r="AU109" s="22" t="s">
        <v>84</v>
      </c>
      <c r="AY109" s="22" t="s">
        <v>133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2" t="s">
        <v>24</v>
      </c>
      <c r="BK109" s="202">
        <f>ROUND(I109*H109,2)</f>
        <v>0</v>
      </c>
      <c r="BL109" s="22" t="s">
        <v>140</v>
      </c>
      <c r="BM109" s="22" t="s">
        <v>736</v>
      </c>
    </row>
    <row r="110" spans="2:65" s="11" customFormat="1" ht="13.5">
      <c r="B110" s="206"/>
      <c r="C110" s="207"/>
      <c r="D110" s="208" t="s">
        <v>144</v>
      </c>
      <c r="E110" s="209" t="s">
        <v>22</v>
      </c>
      <c r="F110" s="210" t="s">
        <v>737</v>
      </c>
      <c r="G110" s="207"/>
      <c r="H110" s="211">
        <v>4860</v>
      </c>
      <c r="I110" s="212"/>
      <c r="J110" s="207"/>
      <c r="K110" s="207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144</v>
      </c>
      <c r="AU110" s="217" t="s">
        <v>84</v>
      </c>
      <c r="AV110" s="11" t="s">
        <v>84</v>
      </c>
      <c r="AW110" s="11" t="s">
        <v>39</v>
      </c>
      <c r="AX110" s="11" t="s">
        <v>24</v>
      </c>
      <c r="AY110" s="217" t="s">
        <v>133</v>
      </c>
    </row>
    <row r="111" spans="2:65" s="1" customFormat="1" ht="31.5" customHeight="1">
      <c r="B111" s="39"/>
      <c r="C111" s="191" t="s">
        <v>190</v>
      </c>
      <c r="D111" s="191" t="s">
        <v>135</v>
      </c>
      <c r="E111" s="192" t="s">
        <v>738</v>
      </c>
      <c r="F111" s="193" t="s">
        <v>739</v>
      </c>
      <c r="G111" s="194" t="s">
        <v>259</v>
      </c>
      <c r="H111" s="195">
        <v>360</v>
      </c>
      <c r="I111" s="196"/>
      <c r="J111" s="197">
        <f>ROUND(I111*H111,2)</f>
        <v>0</v>
      </c>
      <c r="K111" s="193" t="s">
        <v>139</v>
      </c>
      <c r="L111" s="59"/>
      <c r="M111" s="198" t="s">
        <v>22</v>
      </c>
      <c r="N111" s="199" t="s">
        <v>46</v>
      </c>
      <c r="O111" s="40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2" t="s">
        <v>140</v>
      </c>
      <c r="AT111" s="22" t="s">
        <v>135</v>
      </c>
      <c r="AU111" s="22" t="s">
        <v>84</v>
      </c>
      <c r="AY111" s="22" t="s">
        <v>133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24</v>
      </c>
      <c r="BK111" s="202">
        <f>ROUND(I111*H111,2)</f>
        <v>0</v>
      </c>
      <c r="BL111" s="22" t="s">
        <v>140</v>
      </c>
      <c r="BM111" s="22" t="s">
        <v>740</v>
      </c>
    </row>
    <row r="112" spans="2:65" s="11" customFormat="1" ht="13.5">
      <c r="B112" s="206"/>
      <c r="C112" s="207"/>
      <c r="D112" s="208" t="s">
        <v>144</v>
      </c>
      <c r="E112" s="209" t="s">
        <v>22</v>
      </c>
      <c r="F112" s="210" t="s">
        <v>741</v>
      </c>
      <c r="G112" s="207"/>
      <c r="H112" s="211">
        <v>360</v>
      </c>
      <c r="I112" s="212"/>
      <c r="J112" s="207"/>
      <c r="K112" s="207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144</v>
      </c>
      <c r="AU112" s="217" t="s">
        <v>84</v>
      </c>
      <c r="AV112" s="11" t="s">
        <v>84</v>
      </c>
      <c r="AW112" s="11" t="s">
        <v>39</v>
      </c>
      <c r="AX112" s="11" t="s">
        <v>24</v>
      </c>
      <c r="AY112" s="217" t="s">
        <v>133</v>
      </c>
    </row>
    <row r="113" spans="2:65" s="1" customFormat="1" ht="31.5" customHeight="1">
      <c r="B113" s="39"/>
      <c r="C113" s="191" t="s">
        <v>29</v>
      </c>
      <c r="D113" s="191" t="s">
        <v>135</v>
      </c>
      <c r="E113" s="192" t="s">
        <v>742</v>
      </c>
      <c r="F113" s="193" t="s">
        <v>743</v>
      </c>
      <c r="G113" s="194" t="s">
        <v>259</v>
      </c>
      <c r="H113" s="195">
        <v>2</v>
      </c>
      <c r="I113" s="196"/>
      <c r="J113" s="197">
        <f>ROUND(I113*H113,2)</f>
        <v>0</v>
      </c>
      <c r="K113" s="193" t="s">
        <v>139</v>
      </c>
      <c r="L113" s="59"/>
      <c r="M113" s="198" t="s">
        <v>22</v>
      </c>
      <c r="N113" s="199" t="s">
        <v>46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140</v>
      </c>
      <c r="AT113" s="22" t="s">
        <v>135</v>
      </c>
      <c r="AU113" s="22" t="s">
        <v>84</v>
      </c>
      <c r="AY113" s="22" t="s">
        <v>133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24</v>
      </c>
      <c r="BK113" s="202">
        <f>ROUND(I113*H113,2)</f>
        <v>0</v>
      </c>
      <c r="BL113" s="22" t="s">
        <v>140</v>
      </c>
      <c r="BM113" s="22" t="s">
        <v>744</v>
      </c>
    </row>
    <row r="114" spans="2:65" s="1" customFormat="1" ht="27">
      <c r="B114" s="39"/>
      <c r="C114" s="61"/>
      <c r="D114" s="208" t="s">
        <v>142</v>
      </c>
      <c r="E114" s="61"/>
      <c r="F114" s="232" t="s">
        <v>745</v>
      </c>
      <c r="G114" s="61"/>
      <c r="H114" s="61"/>
      <c r="I114" s="161"/>
      <c r="J114" s="61"/>
      <c r="K114" s="61"/>
      <c r="L114" s="59"/>
      <c r="M114" s="205"/>
      <c r="N114" s="40"/>
      <c r="O114" s="40"/>
      <c r="P114" s="40"/>
      <c r="Q114" s="40"/>
      <c r="R114" s="40"/>
      <c r="S114" s="40"/>
      <c r="T114" s="76"/>
      <c r="AT114" s="22" t="s">
        <v>142</v>
      </c>
      <c r="AU114" s="22" t="s">
        <v>84</v>
      </c>
    </row>
    <row r="115" spans="2:65" s="1" customFormat="1" ht="22.5" customHeight="1">
      <c r="B115" s="39"/>
      <c r="C115" s="191" t="s">
        <v>201</v>
      </c>
      <c r="D115" s="191" t="s">
        <v>135</v>
      </c>
      <c r="E115" s="192" t="s">
        <v>746</v>
      </c>
      <c r="F115" s="193" t="s">
        <v>747</v>
      </c>
      <c r="G115" s="194" t="s">
        <v>259</v>
      </c>
      <c r="H115" s="195">
        <v>15</v>
      </c>
      <c r="I115" s="196"/>
      <c r="J115" s="197">
        <f>ROUND(I115*H115,2)</f>
        <v>0</v>
      </c>
      <c r="K115" s="193" t="s">
        <v>139</v>
      </c>
      <c r="L115" s="59"/>
      <c r="M115" s="198" t="s">
        <v>22</v>
      </c>
      <c r="N115" s="199" t="s">
        <v>46</v>
      </c>
      <c r="O115" s="40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2" t="s">
        <v>140</v>
      </c>
      <c r="AT115" s="22" t="s">
        <v>135</v>
      </c>
      <c r="AU115" s="22" t="s">
        <v>84</v>
      </c>
      <c r="AY115" s="22" t="s">
        <v>133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2" t="s">
        <v>24</v>
      </c>
      <c r="BK115" s="202">
        <f>ROUND(I115*H115,2)</f>
        <v>0</v>
      </c>
      <c r="BL115" s="22" t="s">
        <v>140</v>
      </c>
      <c r="BM115" s="22" t="s">
        <v>748</v>
      </c>
    </row>
    <row r="116" spans="2:65" s="11" customFormat="1" ht="13.5">
      <c r="B116" s="206"/>
      <c r="C116" s="207"/>
      <c r="D116" s="208" t="s">
        <v>144</v>
      </c>
      <c r="E116" s="209" t="s">
        <v>22</v>
      </c>
      <c r="F116" s="210" t="s">
        <v>749</v>
      </c>
      <c r="G116" s="207"/>
      <c r="H116" s="211">
        <v>15</v>
      </c>
      <c r="I116" s="212"/>
      <c r="J116" s="207"/>
      <c r="K116" s="207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144</v>
      </c>
      <c r="AU116" s="217" t="s">
        <v>84</v>
      </c>
      <c r="AV116" s="11" t="s">
        <v>84</v>
      </c>
      <c r="AW116" s="11" t="s">
        <v>39</v>
      </c>
      <c r="AX116" s="11" t="s">
        <v>24</v>
      </c>
      <c r="AY116" s="217" t="s">
        <v>133</v>
      </c>
    </row>
    <row r="117" spans="2:65" s="1" customFormat="1" ht="22.5" customHeight="1">
      <c r="B117" s="39"/>
      <c r="C117" s="191" t="s">
        <v>208</v>
      </c>
      <c r="D117" s="191" t="s">
        <v>135</v>
      </c>
      <c r="E117" s="192" t="s">
        <v>750</v>
      </c>
      <c r="F117" s="193" t="s">
        <v>751</v>
      </c>
      <c r="G117" s="194" t="s">
        <v>259</v>
      </c>
      <c r="H117" s="195">
        <v>15</v>
      </c>
      <c r="I117" s="196"/>
      <c r="J117" s="197">
        <f>ROUND(I117*H117,2)</f>
        <v>0</v>
      </c>
      <c r="K117" s="193" t="s">
        <v>139</v>
      </c>
      <c r="L117" s="59"/>
      <c r="M117" s="198" t="s">
        <v>22</v>
      </c>
      <c r="N117" s="199" t="s">
        <v>46</v>
      </c>
      <c r="O117" s="40"/>
      <c r="P117" s="200">
        <f>O117*H117</f>
        <v>0</v>
      </c>
      <c r="Q117" s="200">
        <v>0</v>
      </c>
      <c r="R117" s="200">
        <f>Q117*H117</f>
        <v>0</v>
      </c>
      <c r="S117" s="200">
        <v>0</v>
      </c>
      <c r="T117" s="201">
        <f>S117*H117</f>
        <v>0</v>
      </c>
      <c r="AR117" s="22" t="s">
        <v>140</v>
      </c>
      <c r="AT117" s="22" t="s">
        <v>135</v>
      </c>
      <c r="AU117" s="22" t="s">
        <v>84</v>
      </c>
      <c r="AY117" s="22" t="s">
        <v>133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2" t="s">
        <v>24</v>
      </c>
      <c r="BK117" s="202">
        <f>ROUND(I117*H117,2)</f>
        <v>0</v>
      </c>
      <c r="BL117" s="22" t="s">
        <v>140</v>
      </c>
      <c r="BM117" s="22" t="s">
        <v>752</v>
      </c>
    </row>
    <row r="118" spans="2:65" s="11" customFormat="1" ht="13.5">
      <c r="B118" s="206"/>
      <c r="C118" s="207"/>
      <c r="D118" s="203" t="s">
        <v>144</v>
      </c>
      <c r="E118" s="218" t="s">
        <v>22</v>
      </c>
      <c r="F118" s="219" t="s">
        <v>753</v>
      </c>
      <c r="G118" s="207"/>
      <c r="H118" s="220">
        <v>15</v>
      </c>
      <c r="I118" s="212"/>
      <c r="J118" s="207"/>
      <c r="K118" s="207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144</v>
      </c>
      <c r="AU118" s="217" t="s">
        <v>84</v>
      </c>
      <c r="AV118" s="11" t="s">
        <v>84</v>
      </c>
      <c r="AW118" s="11" t="s">
        <v>39</v>
      </c>
      <c r="AX118" s="11" t="s">
        <v>24</v>
      </c>
      <c r="AY118" s="217" t="s">
        <v>133</v>
      </c>
    </row>
    <row r="119" spans="2:65" s="10" customFormat="1" ht="29.85" customHeight="1">
      <c r="B119" s="174"/>
      <c r="C119" s="175"/>
      <c r="D119" s="188" t="s">
        <v>74</v>
      </c>
      <c r="E119" s="189" t="s">
        <v>630</v>
      </c>
      <c r="F119" s="189" t="s">
        <v>631</v>
      </c>
      <c r="G119" s="175"/>
      <c r="H119" s="175"/>
      <c r="I119" s="178"/>
      <c r="J119" s="190">
        <f>BK119</f>
        <v>0</v>
      </c>
      <c r="K119" s="175"/>
      <c r="L119" s="180"/>
      <c r="M119" s="181"/>
      <c r="N119" s="182"/>
      <c r="O119" s="182"/>
      <c r="P119" s="183">
        <f>P120</f>
        <v>0</v>
      </c>
      <c r="Q119" s="182"/>
      <c r="R119" s="183">
        <f>R120</f>
        <v>0</v>
      </c>
      <c r="S119" s="182"/>
      <c r="T119" s="184">
        <f>T120</f>
        <v>0</v>
      </c>
      <c r="AR119" s="185" t="s">
        <v>24</v>
      </c>
      <c r="AT119" s="186" t="s">
        <v>74</v>
      </c>
      <c r="AU119" s="186" t="s">
        <v>24</v>
      </c>
      <c r="AY119" s="185" t="s">
        <v>133</v>
      </c>
      <c r="BK119" s="187">
        <f>BK120</f>
        <v>0</v>
      </c>
    </row>
    <row r="120" spans="2:65" s="1" customFormat="1" ht="31.5" customHeight="1">
      <c r="B120" s="39"/>
      <c r="C120" s="191" t="s">
        <v>213</v>
      </c>
      <c r="D120" s="191" t="s">
        <v>135</v>
      </c>
      <c r="E120" s="192" t="s">
        <v>754</v>
      </c>
      <c r="F120" s="193" t="s">
        <v>755</v>
      </c>
      <c r="G120" s="194" t="s">
        <v>187</v>
      </c>
      <c r="H120" s="195">
        <v>2.5390000000000001</v>
      </c>
      <c r="I120" s="196"/>
      <c r="J120" s="197">
        <f>ROUND(I120*H120,2)</f>
        <v>0</v>
      </c>
      <c r="K120" s="193" t="s">
        <v>139</v>
      </c>
      <c r="L120" s="59"/>
      <c r="M120" s="198" t="s">
        <v>22</v>
      </c>
      <c r="N120" s="246" t="s">
        <v>46</v>
      </c>
      <c r="O120" s="244"/>
      <c r="P120" s="247">
        <f>O120*H120</f>
        <v>0</v>
      </c>
      <c r="Q120" s="247">
        <v>0</v>
      </c>
      <c r="R120" s="247">
        <f>Q120*H120</f>
        <v>0</v>
      </c>
      <c r="S120" s="247">
        <v>0</v>
      </c>
      <c r="T120" s="248">
        <f>S120*H120</f>
        <v>0</v>
      </c>
      <c r="AR120" s="22" t="s">
        <v>140</v>
      </c>
      <c r="AT120" s="22" t="s">
        <v>135</v>
      </c>
      <c r="AU120" s="22" t="s">
        <v>84</v>
      </c>
      <c r="AY120" s="22" t="s">
        <v>133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24</v>
      </c>
      <c r="BK120" s="202">
        <f>ROUND(I120*H120,2)</f>
        <v>0</v>
      </c>
      <c r="BL120" s="22" t="s">
        <v>140</v>
      </c>
      <c r="BM120" s="22" t="s">
        <v>756</v>
      </c>
    </row>
    <row r="121" spans="2:65" s="1" customFormat="1" ht="6.95" customHeight="1">
      <c r="B121" s="54"/>
      <c r="C121" s="55"/>
      <c r="D121" s="55"/>
      <c r="E121" s="55"/>
      <c r="F121" s="55"/>
      <c r="G121" s="55"/>
      <c r="H121" s="55"/>
      <c r="I121" s="137"/>
      <c r="J121" s="55"/>
      <c r="K121" s="55"/>
      <c r="L121" s="59"/>
    </row>
  </sheetData>
  <sheetProtection password="CC35" sheet="1" objects="1" scenarios="1" formatCells="0" formatColumns="0" formatRows="0" sort="0" autoFilter="0"/>
  <autoFilter ref="C80:K120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9" customWidth="1"/>
    <col min="2" max="2" width="1.6640625" style="249" customWidth="1"/>
    <col min="3" max="4" width="5" style="249" customWidth="1"/>
    <col min="5" max="5" width="11.6640625" style="249" customWidth="1"/>
    <col min="6" max="6" width="9.1640625" style="249" customWidth="1"/>
    <col min="7" max="7" width="5" style="249" customWidth="1"/>
    <col min="8" max="8" width="77.83203125" style="249" customWidth="1"/>
    <col min="9" max="10" width="20" style="249" customWidth="1"/>
    <col min="11" max="11" width="1.6640625" style="249" customWidth="1"/>
  </cols>
  <sheetData>
    <row r="1" spans="2:11" ht="37.5" customHeight="1"/>
    <row r="2" spans="2:11" ht="7.5" customHeight="1">
      <c r="B2" s="250"/>
      <c r="C2" s="251"/>
      <c r="D2" s="251"/>
      <c r="E2" s="251"/>
      <c r="F2" s="251"/>
      <c r="G2" s="251"/>
      <c r="H2" s="251"/>
      <c r="I2" s="251"/>
      <c r="J2" s="251"/>
      <c r="K2" s="252"/>
    </row>
    <row r="3" spans="2:11" s="13" customFormat="1" ht="45" customHeight="1">
      <c r="B3" s="253"/>
      <c r="C3" s="376" t="s">
        <v>757</v>
      </c>
      <c r="D3" s="376"/>
      <c r="E3" s="376"/>
      <c r="F3" s="376"/>
      <c r="G3" s="376"/>
      <c r="H3" s="376"/>
      <c r="I3" s="376"/>
      <c r="J3" s="376"/>
      <c r="K3" s="254"/>
    </row>
    <row r="4" spans="2:11" ht="25.5" customHeight="1">
      <c r="B4" s="255"/>
      <c r="C4" s="380" t="s">
        <v>758</v>
      </c>
      <c r="D4" s="380"/>
      <c r="E4" s="380"/>
      <c r="F4" s="380"/>
      <c r="G4" s="380"/>
      <c r="H4" s="380"/>
      <c r="I4" s="380"/>
      <c r="J4" s="380"/>
      <c r="K4" s="256"/>
    </row>
    <row r="5" spans="2:11" ht="5.25" customHeight="1">
      <c r="B5" s="255"/>
      <c r="C5" s="257"/>
      <c r="D5" s="257"/>
      <c r="E5" s="257"/>
      <c r="F5" s="257"/>
      <c r="G5" s="257"/>
      <c r="H5" s="257"/>
      <c r="I5" s="257"/>
      <c r="J5" s="257"/>
      <c r="K5" s="256"/>
    </row>
    <row r="6" spans="2:11" ht="15" customHeight="1">
      <c r="B6" s="255"/>
      <c r="C6" s="379" t="s">
        <v>759</v>
      </c>
      <c r="D6" s="379"/>
      <c r="E6" s="379"/>
      <c r="F6" s="379"/>
      <c r="G6" s="379"/>
      <c r="H6" s="379"/>
      <c r="I6" s="379"/>
      <c r="J6" s="379"/>
      <c r="K6" s="256"/>
    </row>
    <row r="7" spans="2:11" ht="15" customHeight="1">
      <c r="B7" s="259"/>
      <c r="C7" s="379" t="s">
        <v>760</v>
      </c>
      <c r="D7" s="379"/>
      <c r="E7" s="379"/>
      <c r="F7" s="379"/>
      <c r="G7" s="379"/>
      <c r="H7" s="379"/>
      <c r="I7" s="379"/>
      <c r="J7" s="379"/>
      <c r="K7" s="256"/>
    </row>
    <row r="8" spans="2:1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pans="2:11" ht="15" customHeight="1">
      <c r="B9" s="259"/>
      <c r="C9" s="379" t="s">
        <v>761</v>
      </c>
      <c r="D9" s="379"/>
      <c r="E9" s="379"/>
      <c r="F9" s="379"/>
      <c r="G9" s="379"/>
      <c r="H9" s="379"/>
      <c r="I9" s="379"/>
      <c r="J9" s="379"/>
      <c r="K9" s="256"/>
    </row>
    <row r="10" spans="2:11" ht="15" customHeight="1">
      <c r="B10" s="259"/>
      <c r="C10" s="258"/>
      <c r="D10" s="379" t="s">
        <v>762</v>
      </c>
      <c r="E10" s="379"/>
      <c r="F10" s="379"/>
      <c r="G10" s="379"/>
      <c r="H10" s="379"/>
      <c r="I10" s="379"/>
      <c r="J10" s="379"/>
      <c r="K10" s="256"/>
    </row>
    <row r="11" spans="2:11" ht="15" customHeight="1">
      <c r="B11" s="259"/>
      <c r="C11" s="260"/>
      <c r="D11" s="379" t="s">
        <v>763</v>
      </c>
      <c r="E11" s="379"/>
      <c r="F11" s="379"/>
      <c r="G11" s="379"/>
      <c r="H11" s="379"/>
      <c r="I11" s="379"/>
      <c r="J11" s="379"/>
      <c r="K11" s="256"/>
    </row>
    <row r="12" spans="2:11" ht="12.75" customHeight="1">
      <c r="B12" s="259"/>
      <c r="C12" s="260"/>
      <c r="D12" s="260"/>
      <c r="E12" s="260"/>
      <c r="F12" s="260"/>
      <c r="G12" s="260"/>
      <c r="H12" s="260"/>
      <c r="I12" s="260"/>
      <c r="J12" s="260"/>
      <c r="K12" s="256"/>
    </row>
    <row r="13" spans="2:11" ht="15" customHeight="1">
      <c r="B13" s="259"/>
      <c r="C13" s="260"/>
      <c r="D13" s="379" t="s">
        <v>764</v>
      </c>
      <c r="E13" s="379"/>
      <c r="F13" s="379"/>
      <c r="G13" s="379"/>
      <c r="H13" s="379"/>
      <c r="I13" s="379"/>
      <c r="J13" s="379"/>
      <c r="K13" s="256"/>
    </row>
    <row r="14" spans="2:11" ht="15" customHeight="1">
      <c r="B14" s="259"/>
      <c r="C14" s="260"/>
      <c r="D14" s="379" t="s">
        <v>765</v>
      </c>
      <c r="E14" s="379"/>
      <c r="F14" s="379"/>
      <c r="G14" s="379"/>
      <c r="H14" s="379"/>
      <c r="I14" s="379"/>
      <c r="J14" s="379"/>
      <c r="K14" s="256"/>
    </row>
    <row r="15" spans="2:11" ht="15" customHeight="1">
      <c r="B15" s="259"/>
      <c r="C15" s="260"/>
      <c r="D15" s="379" t="s">
        <v>766</v>
      </c>
      <c r="E15" s="379"/>
      <c r="F15" s="379"/>
      <c r="G15" s="379"/>
      <c r="H15" s="379"/>
      <c r="I15" s="379"/>
      <c r="J15" s="379"/>
      <c r="K15" s="256"/>
    </row>
    <row r="16" spans="2:11" ht="15" customHeight="1">
      <c r="B16" s="259"/>
      <c r="C16" s="260"/>
      <c r="D16" s="260"/>
      <c r="E16" s="261" t="s">
        <v>82</v>
      </c>
      <c r="F16" s="379" t="s">
        <v>767</v>
      </c>
      <c r="G16" s="379"/>
      <c r="H16" s="379"/>
      <c r="I16" s="379"/>
      <c r="J16" s="379"/>
      <c r="K16" s="256"/>
    </row>
    <row r="17" spans="2:11" ht="15" customHeight="1">
      <c r="B17" s="259"/>
      <c r="C17" s="260"/>
      <c r="D17" s="260"/>
      <c r="E17" s="261" t="s">
        <v>768</v>
      </c>
      <c r="F17" s="379" t="s">
        <v>769</v>
      </c>
      <c r="G17" s="379"/>
      <c r="H17" s="379"/>
      <c r="I17" s="379"/>
      <c r="J17" s="379"/>
      <c r="K17" s="256"/>
    </row>
    <row r="18" spans="2:11" ht="15" customHeight="1">
      <c r="B18" s="259"/>
      <c r="C18" s="260"/>
      <c r="D18" s="260"/>
      <c r="E18" s="261" t="s">
        <v>770</v>
      </c>
      <c r="F18" s="379" t="s">
        <v>771</v>
      </c>
      <c r="G18" s="379"/>
      <c r="H18" s="379"/>
      <c r="I18" s="379"/>
      <c r="J18" s="379"/>
      <c r="K18" s="256"/>
    </row>
    <row r="19" spans="2:11" ht="15" customHeight="1">
      <c r="B19" s="259"/>
      <c r="C19" s="260"/>
      <c r="D19" s="260"/>
      <c r="E19" s="261" t="s">
        <v>772</v>
      </c>
      <c r="F19" s="379" t="s">
        <v>773</v>
      </c>
      <c r="G19" s="379"/>
      <c r="H19" s="379"/>
      <c r="I19" s="379"/>
      <c r="J19" s="379"/>
      <c r="K19" s="256"/>
    </row>
    <row r="20" spans="2:11" ht="15" customHeight="1">
      <c r="B20" s="259"/>
      <c r="C20" s="260"/>
      <c r="D20" s="260"/>
      <c r="E20" s="261" t="s">
        <v>774</v>
      </c>
      <c r="F20" s="379" t="s">
        <v>775</v>
      </c>
      <c r="G20" s="379"/>
      <c r="H20" s="379"/>
      <c r="I20" s="379"/>
      <c r="J20" s="379"/>
      <c r="K20" s="256"/>
    </row>
    <row r="21" spans="2:11" ht="15" customHeight="1">
      <c r="B21" s="259"/>
      <c r="C21" s="260"/>
      <c r="D21" s="260"/>
      <c r="E21" s="261" t="s">
        <v>776</v>
      </c>
      <c r="F21" s="379" t="s">
        <v>777</v>
      </c>
      <c r="G21" s="379"/>
      <c r="H21" s="379"/>
      <c r="I21" s="379"/>
      <c r="J21" s="379"/>
      <c r="K21" s="256"/>
    </row>
    <row r="22" spans="2:11" ht="12.75" customHeight="1">
      <c r="B22" s="259"/>
      <c r="C22" s="260"/>
      <c r="D22" s="260"/>
      <c r="E22" s="260"/>
      <c r="F22" s="260"/>
      <c r="G22" s="260"/>
      <c r="H22" s="260"/>
      <c r="I22" s="260"/>
      <c r="J22" s="260"/>
      <c r="K22" s="256"/>
    </row>
    <row r="23" spans="2:11" ht="15" customHeight="1">
      <c r="B23" s="259"/>
      <c r="C23" s="379" t="s">
        <v>778</v>
      </c>
      <c r="D23" s="379"/>
      <c r="E23" s="379"/>
      <c r="F23" s="379"/>
      <c r="G23" s="379"/>
      <c r="H23" s="379"/>
      <c r="I23" s="379"/>
      <c r="J23" s="379"/>
      <c r="K23" s="256"/>
    </row>
    <row r="24" spans="2:11" ht="15" customHeight="1">
      <c r="B24" s="259"/>
      <c r="C24" s="379" t="s">
        <v>779</v>
      </c>
      <c r="D24" s="379"/>
      <c r="E24" s="379"/>
      <c r="F24" s="379"/>
      <c r="G24" s="379"/>
      <c r="H24" s="379"/>
      <c r="I24" s="379"/>
      <c r="J24" s="379"/>
      <c r="K24" s="256"/>
    </row>
    <row r="25" spans="2:11" ht="15" customHeight="1">
      <c r="B25" s="259"/>
      <c r="C25" s="258"/>
      <c r="D25" s="379" t="s">
        <v>780</v>
      </c>
      <c r="E25" s="379"/>
      <c r="F25" s="379"/>
      <c r="G25" s="379"/>
      <c r="H25" s="379"/>
      <c r="I25" s="379"/>
      <c r="J25" s="379"/>
      <c r="K25" s="256"/>
    </row>
    <row r="26" spans="2:11" ht="15" customHeight="1">
      <c r="B26" s="259"/>
      <c r="C26" s="260"/>
      <c r="D26" s="379" t="s">
        <v>781</v>
      </c>
      <c r="E26" s="379"/>
      <c r="F26" s="379"/>
      <c r="G26" s="379"/>
      <c r="H26" s="379"/>
      <c r="I26" s="379"/>
      <c r="J26" s="379"/>
      <c r="K26" s="256"/>
    </row>
    <row r="27" spans="2:11" ht="12.75" customHeight="1">
      <c r="B27" s="259"/>
      <c r="C27" s="260"/>
      <c r="D27" s="260"/>
      <c r="E27" s="260"/>
      <c r="F27" s="260"/>
      <c r="G27" s="260"/>
      <c r="H27" s="260"/>
      <c r="I27" s="260"/>
      <c r="J27" s="260"/>
      <c r="K27" s="256"/>
    </row>
    <row r="28" spans="2:11" ht="15" customHeight="1">
      <c r="B28" s="259"/>
      <c r="C28" s="260"/>
      <c r="D28" s="379" t="s">
        <v>782</v>
      </c>
      <c r="E28" s="379"/>
      <c r="F28" s="379"/>
      <c r="G28" s="379"/>
      <c r="H28" s="379"/>
      <c r="I28" s="379"/>
      <c r="J28" s="379"/>
      <c r="K28" s="256"/>
    </row>
    <row r="29" spans="2:11" ht="15" customHeight="1">
      <c r="B29" s="259"/>
      <c r="C29" s="260"/>
      <c r="D29" s="379" t="s">
        <v>783</v>
      </c>
      <c r="E29" s="379"/>
      <c r="F29" s="379"/>
      <c r="G29" s="379"/>
      <c r="H29" s="379"/>
      <c r="I29" s="379"/>
      <c r="J29" s="379"/>
      <c r="K29" s="256"/>
    </row>
    <row r="30" spans="2:11" ht="12.75" customHeight="1">
      <c r="B30" s="259"/>
      <c r="C30" s="260"/>
      <c r="D30" s="260"/>
      <c r="E30" s="260"/>
      <c r="F30" s="260"/>
      <c r="G30" s="260"/>
      <c r="H30" s="260"/>
      <c r="I30" s="260"/>
      <c r="J30" s="260"/>
      <c r="K30" s="256"/>
    </row>
    <row r="31" spans="2:11" ht="15" customHeight="1">
      <c r="B31" s="259"/>
      <c r="C31" s="260"/>
      <c r="D31" s="379" t="s">
        <v>784</v>
      </c>
      <c r="E31" s="379"/>
      <c r="F31" s="379"/>
      <c r="G31" s="379"/>
      <c r="H31" s="379"/>
      <c r="I31" s="379"/>
      <c r="J31" s="379"/>
      <c r="K31" s="256"/>
    </row>
    <row r="32" spans="2:11" ht="15" customHeight="1">
      <c r="B32" s="259"/>
      <c r="C32" s="260"/>
      <c r="D32" s="379" t="s">
        <v>785</v>
      </c>
      <c r="E32" s="379"/>
      <c r="F32" s="379"/>
      <c r="G32" s="379"/>
      <c r="H32" s="379"/>
      <c r="I32" s="379"/>
      <c r="J32" s="379"/>
      <c r="K32" s="256"/>
    </row>
    <row r="33" spans="2:11" ht="15" customHeight="1">
      <c r="B33" s="259"/>
      <c r="C33" s="260"/>
      <c r="D33" s="379" t="s">
        <v>786</v>
      </c>
      <c r="E33" s="379"/>
      <c r="F33" s="379"/>
      <c r="G33" s="379"/>
      <c r="H33" s="379"/>
      <c r="I33" s="379"/>
      <c r="J33" s="379"/>
      <c r="K33" s="256"/>
    </row>
    <row r="34" spans="2:11" ht="15" customHeight="1">
      <c r="B34" s="259"/>
      <c r="C34" s="260"/>
      <c r="D34" s="258"/>
      <c r="E34" s="262" t="s">
        <v>118</v>
      </c>
      <c r="F34" s="258"/>
      <c r="G34" s="379" t="s">
        <v>787</v>
      </c>
      <c r="H34" s="379"/>
      <c r="I34" s="379"/>
      <c r="J34" s="379"/>
      <c r="K34" s="256"/>
    </row>
    <row r="35" spans="2:11" ht="30.75" customHeight="1">
      <c r="B35" s="259"/>
      <c r="C35" s="260"/>
      <c r="D35" s="258"/>
      <c r="E35" s="262" t="s">
        <v>788</v>
      </c>
      <c r="F35" s="258"/>
      <c r="G35" s="379" t="s">
        <v>789</v>
      </c>
      <c r="H35" s="379"/>
      <c r="I35" s="379"/>
      <c r="J35" s="379"/>
      <c r="K35" s="256"/>
    </row>
    <row r="36" spans="2:11" ht="15" customHeight="1">
      <c r="B36" s="259"/>
      <c r="C36" s="260"/>
      <c r="D36" s="258"/>
      <c r="E36" s="262" t="s">
        <v>56</v>
      </c>
      <c r="F36" s="258"/>
      <c r="G36" s="379" t="s">
        <v>790</v>
      </c>
      <c r="H36" s="379"/>
      <c r="I36" s="379"/>
      <c r="J36" s="379"/>
      <c r="K36" s="256"/>
    </row>
    <row r="37" spans="2:11" ht="15" customHeight="1">
      <c r="B37" s="259"/>
      <c r="C37" s="260"/>
      <c r="D37" s="258"/>
      <c r="E37" s="262" t="s">
        <v>119</v>
      </c>
      <c r="F37" s="258"/>
      <c r="G37" s="379" t="s">
        <v>791</v>
      </c>
      <c r="H37" s="379"/>
      <c r="I37" s="379"/>
      <c r="J37" s="379"/>
      <c r="K37" s="256"/>
    </row>
    <row r="38" spans="2:11" ht="15" customHeight="1">
      <c r="B38" s="259"/>
      <c r="C38" s="260"/>
      <c r="D38" s="258"/>
      <c r="E38" s="262" t="s">
        <v>120</v>
      </c>
      <c r="F38" s="258"/>
      <c r="G38" s="379" t="s">
        <v>792</v>
      </c>
      <c r="H38" s="379"/>
      <c r="I38" s="379"/>
      <c r="J38" s="379"/>
      <c r="K38" s="256"/>
    </row>
    <row r="39" spans="2:11" ht="15" customHeight="1">
      <c r="B39" s="259"/>
      <c r="C39" s="260"/>
      <c r="D39" s="258"/>
      <c r="E39" s="262" t="s">
        <v>121</v>
      </c>
      <c r="F39" s="258"/>
      <c r="G39" s="379" t="s">
        <v>793</v>
      </c>
      <c r="H39" s="379"/>
      <c r="I39" s="379"/>
      <c r="J39" s="379"/>
      <c r="K39" s="256"/>
    </row>
    <row r="40" spans="2:11" ht="15" customHeight="1">
      <c r="B40" s="259"/>
      <c r="C40" s="260"/>
      <c r="D40" s="258"/>
      <c r="E40" s="262" t="s">
        <v>794</v>
      </c>
      <c r="F40" s="258"/>
      <c r="G40" s="379" t="s">
        <v>795</v>
      </c>
      <c r="H40" s="379"/>
      <c r="I40" s="379"/>
      <c r="J40" s="379"/>
      <c r="K40" s="256"/>
    </row>
    <row r="41" spans="2:11" ht="15" customHeight="1">
      <c r="B41" s="259"/>
      <c r="C41" s="260"/>
      <c r="D41" s="258"/>
      <c r="E41" s="262"/>
      <c r="F41" s="258"/>
      <c r="G41" s="379" t="s">
        <v>796</v>
      </c>
      <c r="H41" s="379"/>
      <c r="I41" s="379"/>
      <c r="J41" s="379"/>
      <c r="K41" s="256"/>
    </row>
    <row r="42" spans="2:11" ht="15" customHeight="1">
      <c r="B42" s="259"/>
      <c r="C42" s="260"/>
      <c r="D42" s="258"/>
      <c r="E42" s="262" t="s">
        <v>797</v>
      </c>
      <c r="F42" s="258"/>
      <c r="G42" s="379" t="s">
        <v>798</v>
      </c>
      <c r="H42" s="379"/>
      <c r="I42" s="379"/>
      <c r="J42" s="379"/>
      <c r="K42" s="256"/>
    </row>
    <row r="43" spans="2:11" ht="15" customHeight="1">
      <c r="B43" s="259"/>
      <c r="C43" s="260"/>
      <c r="D43" s="258"/>
      <c r="E43" s="262" t="s">
        <v>123</v>
      </c>
      <c r="F43" s="258"/>
      <c r="G43" s="379" t="s">
        <v>799</v>
      </c>
      <c r="H43" s="379"/>
      <c r="I43" s="379"/>
      <c r="J43" s="379"/>
      <c r="K43" s="256"/>
    </row>
    <row r="44" spans="2:11" ht="12.75" customHeight="1">
      <c r="B44" s="259"/>
      <c r="C44" s="260"/>
      <c r="D44" s="258"/>
      <c r="E44" s="258"/>
      <c r="F44" s="258"/>
      <c r="G44" s="258"/>
      <c r="H44" s="258"/>
      <c r="I44" s="258"/>
      <c r="J44" s="258"/>
      <c r="K44" s="256"/>
    </row>
    <row r="45" spans="2:11" ht="15" customHeight="1">
      <c r="B45" s="259"/>
      <c r="C45" s="260"/>
      <c r="D45" s="379" t="s">
        <v>800</v>
      </c>
      <c r="E45" s="379"/>
      <c r="F45" s="379"/>
      <c r="G45" s="379"/>
      <c r="H45" s="379"/>
      <c r="I45" s="379"/>
      <c r="J45" s="379"/>
      <c r="K45" s="256"/>
    </row>
    <row r="46" spans="2:11" ht="15" customHeight="1">
      <c r="B46" s="259"/>
      <c r="C46" s="260"/>
      <c r="D46" s="260"/>
      <c r="E46" s="379" t="s">
        <v>801</v>
      </c>
      <c r="F46" s="379"/>
      <c r="G46" s="379"/>
      <c r="H46" s="379"/>
      <c r="I46" s="379"/>
      <c r="J46" s="379"/>
      <c r="K46" s="256"/>
    </row>
    <row r="47" spans="2:11" ht="15" customHeight="1">
      <c r="B47" s="259"/>
      <c r="C47" s="260"/>
      <c r="D47" s="260"/>
      <c r="E47" s="379" t="s">
        <v>802</v>
      </c>
      <c r="F47" s="379"/>
      <c r="G47" s="379"/>
      <c r="H47" s="379"/>
      <c r="I47" s="379"/>
      <c r="J47" s="379"/>
      <c r="K47" s="256"/>
    </row>
    <row r="48" spans="2:11" ht="15" customHeight="1">
      <c r="B48" s="259"/>
      <c r="C48" s="260"/>
      <c r="D48" s="260"/>
      <c r="E48" s="379" t="s">
        <v>803</v>
      </c>
      <c r="F48" s="379"/>
      <c r="G48" s="379"/>
      <c r="H48" s="379"/>
      <c r="I48" s="379"/>
      <c r="J48" s="379"/>
      <c r="K48" s="256"/>
    </row>
    <row r="49" spans="2:11" ht="15" customHeight="1">
      <c r="B49" s="259"/>
      <c r="C49" s="260"/>
      <c r="D49" s="379" t="s">
        <v>804</v>
      </c>
      <c r="E49" s="379"/>
      <c r="F49" s="379"/>
      <c r="G49" s="379"/>
      <c r="H49" s="379"/>
      <c r="I49" s="379"/>
      <c r="J49" s="379"/>
      <c r="K49" s="256"/>
    </row>
    <row r="50" spans="2:11" ht="25.5" customHeight="1">
      <c r="B50" s="255"/>
      <c r="C50" s="380" t="s">
        <v>805</v>
      </c>
      <c r="D50" s="380"/>
      <c r="E50" s="380"/>
      <c r="F50" s="380"/>
      <c r="G50" s="380"/>
      <c r="H50" s="380"/>
      <c r="I50" s="380"/>
      <c r="J50" s="380"/>
      <c r="K50" s="256"/>
    </row>
    <row r="51" spans="2:11" ht="5.25" customHeight="1">
      <c r="B51" s="255"/>
      <c r="C51" s="257"/>
      <c r="D51" s="257"/>
      <c r="E51" s="257"/>
      <c r="F51" s="257"/>
      <c r="G51" s="257"/>
      <c r="H51" s="257"/>
      <c r="I51" s="257"/>
      <c r="J51" s="257"/>
      <c r="K51" s="256"/>
    </row>
    <row r="52" spans="2:11" ht="15" customHeight="1">
      <c r="B52" s="255"/>
      <c r="C52" s="379" t="s">
        <v>806</v>
      </c>
      <c r="D52" s="379"/>
      <c r="E52" s="379"/>
      <c r="F52" s="379"/>
      <c r="G52" s="379"/>
      <c r="H52" s="379"/>
      <c r="I52" s="379"/>
      <c r="J52" s="379"/>
      <c r="K52" s="256"/>
    </row>
    <row r="53" spans="2:11" ht="15" customHeight="1">
      <c r="B53" s="255"/>
      <c r="C53" s="379" t="s">
        <v>807</v>
      </c>
      <c r="D53" s="379"/>
      <c r="E53" s="379"/>
      <c r="F53" s="379"/>
      <c r="G53" s="379"/>
      <c r="H53" s="379"/>
      <c r="I53" s="379"/>
      <c r="J53" s="379"/>
      <c r="K53" s="256"/>
    </row>
    <row r="54" spans="2:11" ht="12.75" customHeight="1">
      <c r="B54" s="255"/>
      <c r="C54" s="258"/>
      <c r="D54" s="258"/>
      <c r="E54" s="258"/>
      <c r="F54" s="258"/>
      <c r="G54" s="258"/>
      <c r="H54" s="258"/>
      <c r="I54" s="258"/>
      <c r="J54" s="258"/>
      <c r="K54" s="256"/>
    </row>
    <row r="55" spans="2:11" ht="15" customHeight="1">
      <c r="B55" s="255"/>
      <c r="C55" s="379" t="s">
        <v>808</v>
      </c>
      <c r="D55" s="379"/>
      <c r="E55" s="379"/>
      <c r="F55" s="379"/>
      <c r="G55" s="379"/>
      <c r="H55" s="379"/>
      <c r="I55" s="379"/>
      <c r="J55" s="379"/>
      <c r="K55" s="256"/>
    </row>
    <row r="56" spans="2:11" ht="15" customHeight="1">
      <c r="B56" s="255"/>
      <c r="C56" s="260"/>
      <c r="D56" s="379" t="s">
        <v>809</v>
      </c>
      <c r="E56" s="379"/>
      <c r="F56" s="379"/>
      <c r="G56" s="379"/>
      <c r="H56" s="379"/>
      <c r="I56" s="379"/>
      <c r="J56" s="379"/>
      <c r="K56" s="256"/>
    </row>
    <row r="57" spans="2:11" ht="15" customHeight="1">
      <c r="B57" s="255"/>
      <c r="C57" s="260"/>
      <c r="D57" s="379" t="s">
        <v>810</v>
      </c>
      <c r="E57" s="379"/>
      <c r="F57" s="379"/>
      <c r="G57" s="379"/>
      <c r="H57" s="379"/>
      <c r="I57" s="379"/>
      <c r="J57" s="379"/>
      <c r="K57" s="256"/>
    </row>
    <row r="58" spans="2:11" ht="15" customHeight="1">
      <c r="B58" s="255"/>
      <c r="C58" s="260"/>
      <c r="D58" s="379" t="s">
        <v>811</v>
      </c>
      <c r="E58" s="379"/>
      <c r="F58" s="379"/>
      <c r="G58" s="379"/>
      <c r="H58" s="379"/>
      <c r="I58" s="379"/>
      <c r="J58" s="379"/>
      <c r="K58" s="256"/>
    </row>
    <row r="59" spans="2:11" ht="15" customHeight="1">
      <c r="B59" s="255"/>
      <c r="C59" s="260"/>
      <c r="D59" s="379" t="s">
        <v>812</v>
      </c>
      <c r="E59" s="379"/>
      <c r="F59" s="379"/>
      <c r="G59" s="379"/>
      <c r="H59" s="379"/>
      <c r="I59" s="379"/>
      <c r="J59" s="379"/>
      <c r="K59" s="256"/>
    </row>
    <row r="60" spans="2:11" ht="15" customHeight="1">
      <c r="B60" s="255"/>
      <c r="C60" s="260"/>
      <c r="D60" s="378" t="s">
        <v>813</v>
      </c>
      <c r="E60" s="378"/>
      <c r="F60" s="378"/>
      <c r="G60" s="378"/>
      <c r="H60" s="378"/>
      <c r="I60" s="378"/>
      <c r="J60" s="378"/>
      <c r="K60" s="256"/>
    </row>
    <row r="61" spans="2:11" ht="15" customHeight="1">
      <c r="B61" s="255"/>
      <c r="C61" s="260"/>
      <c r="D61" s="379" t="s">
        <v>814</v>
      </c>
      <c r="E61" s="379"/>
      <c r="F61" s="379"/>
      <c r="G61" s="379"/>
      <c r="H61" s="379"/>
      <c r="I61" s="379"/>
      <c r="J61" s="379"/>
      <c r="K61" s="256"/>
    </row>
    <row r="62" spans="2:11" ht="12.75" customHeight="1">
      <c r="B62" s="255"/>
      <c r="C62" s="260"/>
      <c r="D62" s="260"/>
      <c r="E62" s="263"/>
      <c r="F62" s="260"/>
      <c r="G62" s="260"/>
      <c r="H62" s="260"/>
      <c r="I62" s="260"/>
      <c r="J62" s="260"/>
      <c r="K62" s="256"/>
    </row>
    <row r="63" spans="2:11" ht="15" customHeight="1">
      <c r="B63" s="255"/>
      <c r="C63" s="260"/>
      <c r="D63" s="379" t="s">
        <v>815</v>
      </c>
      <c r="E63" s="379"/>
      <c r="F63" s="379"/>
      <c r="G63" s="379"/>
      <c r="H63" s="379"/>
      <c r="I63" s="379"/>
      <c r="J63" s="379"/>
      <c r="K63" s="256"/>
    </row>
    <row r="64" spans="2:11" ht="15" customHeight="1">
      <c r="B64" s="255"/>
      <c r="C64" s="260"/>
      <c r="D64" s="378" t="s">
        <v>816</v>
      </c>
      <c r="E64" s="378"/>
      <c r="F64" s="378"/>
      <c r="G64" s="378"/>
      <c r="H64" s="378"/>
      <c r="I64" s="378"/>
      <c r="J64" s="378"/>
      <c r="K64" s="256"/>
    </row>
    <row r="65" spans="2:11" ht="15" customHeight="1">
      <c r="B65" s="255"/>
      <c r="C65" s="260"/>
      <c r="D65" s="379" t="s">
        <v>817</v>
      </c>
      <c r="E65" s="379"/>
      <c r="F65" s="379"/>
      <c r="G65" s="379"/>
      <c r="H65" s="379"/>
      <c r="I65" s="379"/>
      <c r="J65" s="379"/>
      <c r="K65" s="256"/>
    </row>
    <row r="66" spans="2:11" ht="15" customHeight="1">
      <c r="B66" s="255"/>
      <c r="C66" s="260"/>
      <c r="D66" s="379" t="s">
        <v>818</v>
      </c>
      <c r="E66" s="379"/>
      <c r="F66" s="379"/>
      <c r="G66" s="379"/>
      <c r="H66" s="379"/>
      <c r="I66" s="379"/>
      <c r="J66" s="379"/>
      <c r="K66" s="256"/>
    </row>
    <row r="67" spans="2:11" ht="15" customHeight="1">
      <c r="B67" s="255"/>
      <c r="C67" s="260"/>
      <c r="D67" s="379" t="s">
        <v>819</v>
      </c>
      <c r="E67" s="379"/>
      <c r="F67" s="379"/>
      <c r="G67" s="379"/>
      <c r="H67" s="379"/>
      <c r="I67" s="379"/>
      <c r="J67" s="379"/>
      <c r="K67" s="256"/>
    </row>
    <row r="68" spans="2:11" ht="15" customHeight="1">
      <c r="B68" s="255"/>
      <c r="C68" s="260"/>
      <c r="D68" s="379" t="s">
        <v>820</v>
      </c>
      <c r="E68" s="379"/>
      <c r="F68" s="379"/>
      <c r="G68" s="379"/>
      <c r="H68" s="379"/>
      <c r="I68" s="379"/>
      <c r="J68" s="379"/>
      <c r="K68" s="256"/>
    </row>
    <row r="69" spans="2:11" ht="12.75" customHeight="1">
      <c r="B69" s="264"/>
      <c r="C69" s="265"/>
      <c r="D69" s="265"/>
      <c r="E69" s="265"/>
      <c r="F69" s="265"/>
      <c r="G69" s="265"/>
      <c r="H69" s="265"/>
      <c r="I69" s="265"/>
      <c r="J69" s="265"/>
      <c r="K69" s="266"/>
    </row>
    <row r="70" spans="2:11" ht="18.75" customHeight="1">
      <c r="B70" s="267"/>
      <c r="C70" s="267"/>
      <c r="D70" s="267"/>
      <c r="E70" s="267"/>
      <c r="F70" s="267"/>
      <c r="G70" s="267"/>
      <c r="H70" s="267"/>
      <c r="I70" s="267"/>
      <c r="J70" s="267"/>
      <c r="K70" s="268"/>
    </row>
    <row r="71" spans="2:11" ht="18.75" customHeight="1">
      <c r="B71" s="268"/>
      <c r="C71" s="268"/>
      <c r="D71" s="268"/>
      <c r="E71" s="268"/>
      <c r="F71" s="268"/>
      <c r="G71" s="268"/>
      <c r="H71" s="268"/>
      <c r="I71" s="268"/>
      <c r="J71" s="268"/>
      <c r="K71" s="268"/>
    </row>
    <row r="72" spans="2:11" ht="7.5" customHeight="1">
      <c r="B72" s="269"/>
      <c r="C72" s="270"/>
      <c r="D72" s="270"/>
      <c r="E72" s="270"/>
      <c r="F72" s="270"/>
      <c r="G72" s="270"/>
      <c r="H72" s="270"/>
      <c r="I72" s="270"/>
      <c r="J72" s="270"/>
      <c r="K72" s="271"/>
    </row>
    <row r="73" spans="2:11" ht="45" customHeight="1">
      <c r="B73" s="272"/>
      <c r="C73" s="377" t="s">
        <v>92</v>
      </c>
      <c r="D73" s="377"/>
      <c r="E73" s="377"/>
      <c r="F73" s="377"/>
      <c r="G73" s="377"/>
      <c r="H73" s="377"/>
      <c r="I73" s="377"/>
      <c r="J73" s="377"/>
      <c r="K73" s="273"/>
    </row>
    <row r="74" spans="2:11" ht="17.25" customHeight="1">
      <c r="B74" s="272"/>
      <c r="C74" s="274" t="s">
        <v>821</v>
      </c>
      <c r="D74" s="274"/>
      <c r="E74" s="274"/>
      <c r="F74" s="274" t="s">
        <v>822</v>
      </c>
      <c r="G74" s="275"/>
      <c r="H74" s="274" t="s">
        <v>119</v>
      </c>
      <c r="I74" s="274" t="s">
        <v>60</v>
      </c>
      <c r="J74" s="274" t="s">
        <v>823</v>
      </c>
      <c r="K74" s="273"/>
    </row>
    <row r="75" spans="2:11" ht="17.25" customHeight="1">
      <c r="B75" s="272"/>
      <c r="C75" s="276" t="s">
        <v>824</v>
      </c>
      <c r="D75" s="276"/>
      <c r="E75" s="276"/>
      <c r="F75" s="277" t="s">
        <v>825</v>
      </c>
      <c r="G75" s="278"/>
      <c r="H75" s="276"/>
      <c r="I75" s="276"/>
      <c r="J75" s="276" t="s">
        <v>826</v>
      </c>
      <c r="K75" s="273"/>
    </row>
    <row r="76" spans="2:11" ht="5.25" customHeight="1">
      <c r="B76" s="272"/>
      <c r="C76" s="279"/>
      <c r="D76" s="279"/>
      <c r="E76" s="279"/>
      <c r="F76" s="279"/>
      <c r="G76" s="280"/>
      <c r="H76" s="279"/>
      <c r="I76" s="279"/>
      <c r="J76" s="279"/>
      <c r="K76" s="273"/>
    </row>
    <row r="77" spans="2:11" ht="15" customHeight="1">
      <c r="B77" s="272"/>
      <c r="C77" s="262" t="s">
        <v>56</v>
      </c>
      <c r="D77" s="279"/>
      <c r="E77" s="279"/>
      <c r="F77" s="281" t="s">
        <v>827</v>
      </c>
      <c r="G77" s="280"/>
      <c r="H77" s="262" t="s">
        <v>828</v>
      </c>
      <c r="I77" s="262" t="s">
        <v>829</v>
      </c>
      <c r="J77" s="262">
        <v>20</v>
      </c>
      <c r="K77" s="273"/>
    </row>
    <row r="78" spans="2:11" ht="15" customHeight="1">
      <c r="B78" s="272"/>
      <c r="C78" s="262" t="s">
        <v>830</v>
      </c>
      <c r="D78" s="262"/>
      <c r="E78" s="262"/>
      <c r="F78" s="281" t="s">
        <v>827</v>
      </c>
      <c r="G78" s="280"/>
      <c r="H78" s="262" t="s">
        <v>831</v>
      </c>
      <c r="I78" s="262" t="s">
        <v>829</v>
      </c>
      <c r="J78" s="262">
        <v>120</v>
      </c>
      <c r="K78" s="273"/>
    </row>
    <row r="79" spans="2:11" ht="15" customHeight="1">
      <c r="B79" s="282"/>
      <c r="C79" s="262" t="s">
        <v>832</v>
      </c>
      <c r="D79" s="262"/>
      <c r="E79" s="262"/>
      <c r="F79" s="281" t="s">
        <v>833</v>
      </c>
      <c r="G79" s="280"/>
      <c r="H79" s="262" t="s">
        <v>834</v>
      </c>
      <c r="I79" s="262" t="s">
        <v>829</v>
      </c>
      <c r="J79" s="262">
        <v>50</v>
      </c>
      <c r="K79" s="273"/>
    </row>
    <row r="80" spans="2:11" ht="15" customHeight="1">
      <c r="B80" s="282"/>
      <c r="C80" s="262" t="s">
        <v>835</v>
      </c>
      <c r="D80" s="262"/>
      <c r="E80" s="262"/>
      <c r="F80" s="281" t="s">
        <v>827</v>
      </c>
      <c r="G80" s="280"/>
      <c r="H80" s="262" t="s">
        <v>836</v>
      </c>
      <c r="I80" s="262" t="s">
        <v>837</v>
      </c>
      <c r="J80" s="262"/>
      <c r="K80" s="273"/>
    </row>
    <row r="81" spans="2:11" ht="15" customHeight="1">
      <c r="B81" s="282"/>
      <c r="C81" s="283" t="s">
        <v>838</v>
      </c>
      <c r="D81" s="283"/>
      <c r="E81" s="283"/>
      <c r="F81" s="284" t="s">
        <v>833</v>
      </c>
      <c r="G81" s="283"/>
      <c r="H81" s="283" t="s">
        <v>839</v>
      </c>
      <c r="I81" s="283" t="s">
        <v>829</v>
      </c>
      <c r="J81" s="283">
        <v>15</v>
      </c>
      <c r="K81" s="273"/>
    </row>
    <row r="82" spans="2:11" ht="15" customHeight="1">
      <c r="B82" s="282"/>
      <c r="C82" s="283" t="s">
        <v>840</v>
      </c>
      <c r="D82" s="283"/>
      <c r="E82" s="283"/>
      <c r="F82" s="284" t="s">
        <v>833</v>
      </c>
      <c r="G82" s="283"/>
      <c r="H82" s="283" t="s">
        <v>841</v>
      </c>
      <c r="I82" s="283" t="s">
        <v>829</v>
      </c>
      <c r="J82" s="283">
        <v>15</v>
      </c>
      <c r="K82" s="273"/>
    </row>
    <row r="83" spans="2:11" ht="15" customHeight="1">
      <c r="B83" s="282"/>
      <c r="C83" s="283" t="s">
        <v>842</v>
      </c>
      <c r="D83" s="283"/>
      <c r="E83" s="283"/>
      <c r="F83" s="284" t="s">
        <v>833</v>
      </c>
      <c r="G83" s="283"/>
      <c r="H83" s="283" t="s">
        <v>843</v>
      </c>
      <c r="I83" s="283" t="s">
        <v>829</v>
      </c>
      <c r="J83" s="283">
        <v>20</v>
      </c>
      <c r="K83" s="273"/>
    </row>
    <row r="84" spans="2:11" ht="15" customHeight="1">
      <c r="B84" s="282"/>
      <c r="C84" s="283" t="s">
        <v>844</v>
      </c>
      <c r="D84" s="283"/>
      <c r="E84" s="283"/>
      <c r="F84" s="284" t="s">
        <v>833</v>
      </c>
      <c r="G84" s="283"/>
      <c r="H84" s="283" t="s">
        <v>845</v>
      </c>
      <c r="I84" s="283" t="s">
        <v>829</v>
      </c>
      <c r="J84" s="283">
        <v>20</v>
      </c>
      <c r="K84" s="273"/>
    </row>
    <row r="85" spans="2:11" ht="15" customHeight="1">
      <c r="B85" s="282"/>
      <c r="C85" s="262" t="s">
        <v>846</v>
      </c>
      <c r="D85" s="262"/>
      <c r="E85" s="262"/>
      <c r="F85" s="281" t="s">
        <v>833</v>
      </c>
      <c r="G85" s="280"/>
      <c r="H85" s="262" t="s">
        <v>847</v>
      </c>
      <c r="I85" s="262" t="s">
        <v>829</v>
      </c>
      <c r="J85" s="262">
        <v>50</v>
      </c>
      <c r="K85" s="273"/>
    </row>
    <row r="86" spans="2:11" ht="15" customHeight="1">
      <c r="B86" s="282"/>
      <c r="C86" s="262" t="s">
        <v>848</v>
      </c>
      <c r="D86" s="262"/>
      <c r="E86" s="262"/>
      <c r="F86" s="281" t="s">
        <v>833</v>
      </c>
      <c r="G86" s="280"/>
      <c r="H86" s="262" t="s">
        <v>849</v>
      </c>
      <c r="I86" s="262" t="s">
        <v>829</v>
      </c>
      <c r="J86" s="262">
        <v>20</v>
      </c>
      <c r="K86" s="273"/>
    </row>
    <row r="87" spans="2:11" ht="15" customHeight="1">
      <c r="B87" s="282"/>
      <c r="C87" s="262" t="s">
        <v>850</v>
      </c>
      <c r="D87" s="262"/>
      <c r="E87" s="262"/>
      <c r="F87" s="281" t="s">
        <v>833</v>
      </c>
      <c r="G87" s="280"/>
      <c r="H87" s="262" t="s">
        <v>851</v>
      </c>
      <c r="I87" s="262" t="s">
        <v>829</v>
      </c>
      <c r="J87" s="262">
        <v>20</v>
      </c>
      <c r="K87" s="273"/>
    </row>
    <row r="88" spans="2:11" ht="15" customHeight="1">
      <c r="B88" s="282"/>
      <c r="C88" s="262" t="s">
        <v>852</v>
      </c>
      <c r="D88" s="262"/>
      <c r="E88" s="262"/>
      <c r="F88" s="281" t="s">
        <v>833</v>
      </c>
      <c r="G88" s="280"/>
      <c r="H88" s="262" t="s">
        <v>853</v>
      </c>
      <c r="I88" s="262" t="s">
        <v>829</v>
      </c>
      <c r="J88" s="262">
        <v>50</v>
      </c>
      <c r="K88" s="273"/>
    </row>
    <row r="89" spans="2:11" ht="15" customHeight="1">
      <c r="B89" s="282"/>
      <c r="C89" s="262" t="s">
        <v>854</v>
      </c>
      <c r="D89" s="262"/>
      <c r="E89" s="262"/>
      <c r="F89" s="281" t="s">
        <v>833</v>
      </c>
      <c r="G89" s="280"/>
      <c r="H89" s="262" t="s">
        <v>854</v>
      </c>
      <c r="I89" s="262" t="s">
        <v>829</v>
      </c>
      <c r="J89" s="262">
        <v>50</v>
      </c>
      <c r="K89" s="273"/>
    </row>
    <row r="90" spans="2:11" ht="15" customHeight="1">
      <c r="B90" s="282"/>
      <c r="C90" s="262" t="s">
        <v>124</v>
      </c>
      <c r="D90" s="262"/>
      <c r="E90" s="262"/>
      <c r="F90" s="281" t="s">
        <v>833</v>
      </c>
      <c r="G90" s="280"/>
      <c r="H90" s="262" t="s">
        <v>855</v>
      </c>
      <c r="I90" s="262" t="s">
        <v>829</v>
      </c>
      <c r="J90" s="262">
        <v>255</v>
      </c>
      <c r="K90" s="273"/>
    </row>
    <row r="91" spans="2:11" ht="15" customHeight="1">
      <c r="B91" s="282"/>
      <c r="C91" s="262" t="s">
        <v>856</v>
      </c>
      <c r="D91" s="262"/>
      <c r="E91" s="262"/>
      <c r="F91" s="281" t="s">
        <v>827</v>
      </c>
      <c r="G91" s="280"/>
      <c r="H91" s="262" t="s">
        <v>857</v>
      </c>
      <c r="I91" s="262" t="s">
        <v>858</v>
      </c>
      <c r="J91" s="262"/>
      <c r="K91" s="273"/>
    </row>
    <row r="92" spans="2:11" ht="15" customHeight="1">
      <c r="B92" s="282"/>
      <c r="C92" s="262" t="s">
        <v>859</v>
      </c>
      <c r="D92" s="262"/>
      <c r="E92" s="262"/>
      <c r="F92" s="281" t="s">
        <v>827</v>
      </c>
      <c r="G92" s="280"/>
      <c r="H92" s="262" t="s">
        <v>860</v>
      </c>
      <c r="I92" s="262" t="s">
        <v>861</v>
      </c>
      <c r="J92" s="262"/>
      <c r="K92" s="273"/>
    </row>
    <row r="93" spans="2:11" ht="15" customHeight="1">
      <c r="B93" s="282"/>
      <c r="C93" s="262" t="s">
        <v>862</v>
      </c>
      <c r="D93" s="262"/>
      <c r="E93" s="262"/>
      <c r="F93" s="281" t="s">
        <v>827</v>
      </c>
      <c r="G93" s="280"/>
      <c r="H93" s="262" t="s">
        <v>862</v>
      </c>
      <c r="I93" s="262" t="s">
        <v>861</v>
      </c>
      <c r="J93" s="262"/>
      <c r="K93" s="273"/>
    </row>
    <row r="94" spans="2:11" ht="15" customHeight="1">
      <c r="B94" s="282"/>
      <c r="C94" s="262" t="s">
        <v>41</v>
      </c>
      <c r="D94" s="262"/>
      <c r="E94" s="262"/>
      <c r="F94" s="281" t="s">
        <v>827</v>
      </c>
      <c r="G94" s="280"/>
      <c r="H94" s="262" t="s">
        <v>863</v>
      </c>
      <c r="I94" s="262" t="s">
        <v>861</v>
      </c>
      <c r="J94" s="262"/>
      <c r="K94" s="273"/>
    </row>
    <row r="95" spans="2:11" ht="15" customHeight="1">
      <c r="B95" s="282"/>
      <c r="C95" s="262" t="s">
        <v>51</v>
      </c>
      <c r="D95" s="262"/>
      <c r="E95" s="262"/>
      <c r="F95" s="281" t="s">
        <v>827</v>
      </c>
      <c r="G95" s="280"/>
      <c r="H95" s="262" t="s">
        <v>864</v>
      </c>
      <c r="I95" s="262" t="s">
        <v>861</v>
      </c>
      <c r="J95" s="262"/>
      <c r="K95" s="273"/>
    </row>
    <row r="96" spans="2:11" ht="15" customHeight="1">
      <c r="B96" s="285"/>
      <c r="C96" s="286"/>
      <c r="D96" s="286"/>
      <c r="E96" s="286"/>
      <c r="F96" s="286"/>
      <c r="G96" s="286"/>
      <c r="H96" s="286"/>
      <c r="I96" s="286"/>
      <c r="J96" s="286"/>
      <c r="K96" s="287"/>
    </row>
    <row r="97" spans="2:11" ht="18.75" customHeight="1">
      <c r="B97" s="288"/>
      <c r="C97" s="289"/>
      <c r="D97" s="289"/>
      <c r="E97" s="289"/>
      <c r="F97" s="289"/>
      <c r="G97" s="289"/>
      <c r="H97" s="289"/>
      <c r="I97" s="289"/>
      <c r="J97" s="289"/>
      <c r="K97" s="288"/>
    </row>
    <row r="98" spans="2:11" ht="18.75" customHeight="1">
      <c r="B98" s="268"/>
      <c r="C98" s="268"/>
      <c r="D98" s="268"/>
      <c r="E98" s="268"/>
      <c r="F98" s="268"/>
      <c r="G98" s="268"/>
      <c r="H98" s="268"/>
      <c r="I98" s="268"/>
      <c r="J98" s="268"/>
      <c r="K98" s="268"/>
    </row>
    <row r="99" spans="2:11" ht="7.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71"/>
    </row>
    <row r="100" spans="2:11" ht="45" customHeight="1">
      <c r="B100" s="272"/>
      <c r="C100" s="377" t="s">
        <v>865</v>
      </c>
      <c r="D100" s="377"/>
      <c r="E100" s="377"/>
      <c r="F100" s="377"/>
      <c r="G100" s="377"/>
      <c r="H100" s="377"/>
      <c r="I100" s="377"/>
      <c r="J100" s="377"/>
      <c r="K100" s="273"/>
    </row>
    <row r="101" spans="2:11" ht="17.25" customHeight="1">
      <c r="B101" s="272"/>
      <c r="C101" s="274" t="s">
        <v>821</v>
      </c>
      <c r="D101" s="274"/>
      <c r="E101" s="274"/>
      <c r="F101" s="274" t="s">
        <v>822</v>
      </c>
      <c r="G101" s="275"/>
      <c r="H101" s="274" t="s">
        <v>119</v>
      </c>
      <c r="I101" s="274" t="s">
        <v>60</v>
      </c>
      <c r="J101" s="274" t="s">
        <v>823</v>
      </c>
      <c r="K101" s="273"/>
    </row>
    <row r="102" spans="2:11" ht="17.25" customHeight="1">
      <c r="B102" s="272"/>
      <c r="C102" s="276" t="s">
        <v>824</v>
      </c>
      <c r="D102" s="276"/>
      <c r="E102" s="276"/>
      <c r="F102" s="277" t="s">
        <v>825</v>
      </c>
      <c r="G102" s="278"/>
      <c r="H102" s="276"/>
      <c r="I102" s="276"/>
      <c r="J102" s="276" t="s">
        <v>826</v>
      </c>
      <c r="K102" s="273"/>
    </row>
    <row r="103" spans="2:11" ht="5.25" customHeight="1">
      <c r="B103" s="272"/>
      <c r="C103" s="274"/>
      <c r="D103" s="274"/>
      <c r="E103" s="274"/>
      <c r="F103" s="274"/>
      <c r="G103" s="290"/>
      <c r="H103" s="274"/>
      <c r="I103" s="274"/>
      <c r="J103" s="274"/>
      <c r="K103" s="273"/>
    </row>
    <row r="104" spans="2:11" ht="15" customHeight="1">
      <c r="B104" s="272"/>
      <c r="C104" s="262" t="s">
        <v>56</v>
      </c>
      <c r="D104" s="279"/>
      <c r="E104" s="279"/>
      <c r="F104" s="281" t="s">
        <v>827</v>
      </c>
      <c r="G104" s="290"/>
      <c r="H104" s="262" t="s">
        <v>866</v>
      </c>
      <c r="I104" s="262" t="s">
        <v>829</v>
      </c>
      <c r="J104" s="262">
        <v>20</v>
      </c>
      <c r="K104" s="273"/>
    </row>
    <row r="105" spans="2:11" ht="15" customHeight="1">
      <c r="B105" s="272"/>
      <c r="C105" s="262" t="s">
        <v>830</v>
      </c>
      <c r="D105" s="262"/>
      <c r="E105" s="262"/>
      <c r="F105" s="281" t="s">
        <v>827</v>
      </c>
      <c r="G105" s="262"/>
      <c r="H105" s="262" t="s">
        <v>866</v>
      </c>
      <c r="I105" s="262" t="s">
        <v>829</v>
      </c>
      <c r="J105" s="262">
        <v>120</v>
      </c>
      <c r="K105" s="273"/>
    </row>
    <row r="106" spans="2:11" ht="15" customHeight="1">
      <c r="B106" s="282"/>
      <c r="C106" s="262" t="s">
        <v>832</v>
      </c>
      <c r="D106" s="262"/>
      <c r="E106" s="262"/>
      <c r="F106" s="281" t="s">
        <v>833</v>
      </c>
      <c r="G106" s="262"/>
      <c r="H106" s="262" t="s">
        <v>866</v>
      </c>
      <c r="I106" s="262" t="s">
        <v>829</v>
      </c>
      <c r="J106" s="262">
        <v>50</v>
      </c>
      <c r="K106" s="273"/>
    </row>
    <row r="107" spans="2:11" ht="15" customHeight="1">
      <c r="B107" s="282"/>
      <c r="C107" s="262" t="s">
        <v>835</v>
      </c>
      <c r="D107" s="262"/>
      <c r="E107" s="262"/>
      <c r="F107" s="281" t="s">
        <v>827</v>
      </c>
      <c r="G107" s="262"/>
      <c r="H107" s="262" t="s">
        <v>866</v>
      </c>
      <c r="I107" s="262" t="s">
        <v>837</v>
      </c>
      <c r="J107" s="262"/>
      <c r="K107" s="273"/>
    </row>
    <row r="108" spans="2:11" ht="15" customHeight="1">
      <c r="B108" s="282"/>
      <c r="C108" s="262" t="s">
        <v>846</v>
      </c>
      <c r="D108" s="262"/>
      <c r="E108" s="262"/>
      <c r="F108" s="281" t="s">
        <v>833</v>
      </c>
      <c r="G108" s="262"/>
      <c r="H108" s="262" t="s">
        <v>866</v>
      </c>
      <c r="I108" s="262" t="s">
        <v>829</v>
      </c>
      <c r="J108" s="262">
        <v>50</v>
      </c>
      <c r="K108" s="273"/>
    </row>
    <row r="109" spans="2:11" ht="15" customHeight="1">
      <c r="B109" s="282"/>
      <c r="C109" s="262" t="s">
        <v>854</v>
      </c>
      <c r="D109" s="262"/>
      <c r="E109" s="262"/>
      <c r="F109" s="281" t="s">
        <v>833</v>
      </c>
      <c r="G109" s="262"/>
      <c r="H109" s="262" t="s">
        <v>866</v>
      </c>
      <c r="I109" s="262" t="s">
        <v>829</v>
      </c>
      <c r="J109" s="262">
        <v>50</v>
      </c>
      <c r="K109" s="273"/>
    </row>
    <row r="110" spans="2:11" ht="15" customHeight="1">
      <c r="B110" s="282"/>
      <c r="C110" s="262" t="s">
        <v>852</v>
      </c>
      <c r="D110" s="262"/>
      <c r="E110" s="262"/>
      <c r="F110" s="281" t="s">
        <v>833</v>
      </c>
      <c r="G110" s="262"/>
      <c r="H110" s="262" t="s">
        <v>866</v>
      </c>
      <c r="I110" s="262" t="s">
        <v>829</v>
      </c>
      <c r="J110" s="262">
        <v>50</v>
      </c>
      <c r="K110" s="273"/>
    </row>
    <row r="111" spans="2:11" ht="15" customHeight="1">
      <c r="B111" s="282"/>
      <c r="C111" s="262" t="s">
        <v>56</v>
      </c>
      <c r="D111" s="262"/>
      <c r="E111" s="262"/>
      <c r="F111" s="281" t="s">
        <v>827</v>
      </c>
      <c r="G111" s="262"/>
      <c r="H111" s="262" t="s">
        <v>867</v>
      </c>
      <c r="I111" s="262" t="s">
        <v>829</v>
      </c>
      <c r="J111" s="262">
        <v>20</v>
      </c>
      <c r="K111" s="273"/>
    </row>
    <row r="112" spans="2:11" ht="15" customHeight="1">
      <c r="B112" s="282"/>
      <c r="C112" s="262" t="s">
        <v>868</v>
      </c>
      <c r="D112" s="262"/>
      <c r="E112" s="262"/>
      <c r="F112" s="281" t="s">
        <v>827</v>
      </c>
      <c r="G112" s="262"/>
      <c r="H112" s="262" t="s">
        <v>869</v>
      </c>
      <c r="I112" s="262" t="s">
        <v>829</v>
      </c>
      <c r="J112" s="262">
        <v>120</v>
      </c>
      <c r="K112" s="273"/>
    </row>
    <row r="113" spans="2:11" ht="15" customHeight="1">
      <c r="B113" s="282"/>
      <c r="C113" s="262" t="s">
        <v>41</v>
      </c>
      <c r="D113" s="262"/>
      <c r="E113" s="262"/>
      <c r="F113" s="281" t="s">
        <v>827</v>
      </c>
      <c r="G113" s="262"/>
      <c r="H113" s="262" t="s">
        <v>870</v>
      </c>
      <c r="I113" s="262" t="s">
        <v>861</v>
      </c>
      <c r="J113" s="262"/>
      <c r="K113" s="273"/>
    </row>
    <row r="114" spans="2:11" ht="15" customHeight="1">
      <c r="B114" s="282"/>
      <c r="C114" s="262" t="s">
        <v>51</v>
      </c>
      <c r="D114" s="262"/>
      <c r="E114" s="262"/>
      <c r="F114" s="281" t="s">
        <v>827</v>
      </c>
      <c r="G114" s="262"/>
      <c r="H114" s="262" t="s">
        <v>871</v>
      </c>
      <c r="I114" s="262" t="s">
        <v>861</v>
      </c>
      <c r="J114" s="262"/>
      <c r="K114" s="273"/>
    </row>
    <row r="115" spans="2:11" ht="15" customHeight="1">
      <c r="B115" s="282"/>
      <c r="C115" s="262" t="s">
        <v>60</v>
      </c>
      <c r="D115" s="262"/>
      <c r="E115" s="262"/>
      <c r="F115" s="281" t="s">
        <v>827</v>
      </c>
      <c r="G115" s="262"/>
      <c r="H115" s="262" t="s">
        <v>872</v>
      </c>
      <c r="I115" s="262" t="s">
        <v>873</v>
      </c>
      <c r="J115" s="262"/>
      <c r="K115" s="273"/>
    </row>
    <row r="116" spans="2:11" ht="15" customHeight="1">
      <c r="B116" s="285"/>
      <c r="C116" s="291"/>
      <c r="D116" s="291"/>
      <c r="E116" s="291"/>
      <c r="F116" s="291"/>
      <c r="G116" s="291"/>
      <c r="H116" s="291"/>
      <c r="I116" s="291"/>
      <c r="J116" s="291"/>
      <c r="K116" s="287"/>
    </row>
    <row r="117" spans="2:11" ht="18.75" customHeight="1">
      <c r="B117" s="292"/>
      <c r="C117" s="258"/>
      <c r="D117" s="258"/>
      <c r="E117" s="258"/>
      <c r="F117" s="293"/>
      <c r="G117" s="258"/>
      <c r="H117" s="258"/>
      <c r="I117" s="258"/>
      <c r="J117" s="258"/>
      <c r="K117" s="292"/>
    </row>
    <row r="118" spans="2:11" ht="18.75" customHeight="1">
      <c r="B118" s="268"/>
      <c r="C118" s="268"/>
      <c r="D118" s="268"/>
      <c r="E118" s="268"/>
      <c r="F118" s="268"/>
      <c r="G118" s="268"/>
      <c r="H118" s="268"/>
      <c r="I118" s="268"/>
      <c r="J118" s="268"/>
      <c r="K118" s="268"/>
    </row>
    <row r="119" spans="2:11" ht="7.5" customHeight="1">
      <c r="B119" s="294"/>
      <c r="C119" s="295"/>
      <c r="D119" s="295"/>
      <c r="E119" s="295"/>
      <c r="F119" s="295"/>
      <c r="G119" s="295"/>
      <c r="H119" s="295"/>
      <c r="I119" s="295"/>
      <c r="J119" s="295"/>
      <c r="K119" s="296"/>
    </row>
    <row r="120" spans="2:11" ht="45" customHeight="1">
      <c r="B120" s="297"/>
      <c r="C120" s="376" t="s">
        <v>874</v>
      </c>
      <c r="D120" s="376"/>
      <c r="E120" s="376"/>
      <c r="F120" s="376"/>
      <c r="G120" s="376"/>
      <c r="H120" s="376"/>
      <c r="I120" s="376"/>
      <c r="J120" s="376"/>
      <c r="K120" s="298"/>
    </row>
    <row r="121" spans="2:11" ht="17.25" customHeight="1">
      <c r="B121" s="299"/>
      <c r="C121" s="274" t="s">
        <v>821</v>
      </c>
      <c r="D121" s="274"/>
      <c r="E121" s="274"/>
      <c r="F121" s="274" t="s">
        <v>822</v>
      </c>
      <c r="G121" s="275"/>
      <c r="H121" s="274" t="s">
        <v>119</v>
      </c>
      <c r="I121" s="274" t="s">
        <v>60</v>
      </c>
      <c r="J121" s="274" t="s">
        <v>823</v>
      </c>
      <c r="K121" s="300"/>
    </row>
    <row r="122" spans="2:11" ht="17.25" customHeight="1">
      <c r="B122" s="299"/>
      <c r="C122" s="276" t="s">
        <v>824</v>
      </c>
      <c r="D122" s="276"/>
      <c r="E122" s="276"/>
      <c r="F122" s="277" t="s">
        <v>825</v>
      </c>
      <c r="G122" s="278"/>
      <c r="H122" s="276"/>
      <c r="I122" s="276"/>
      <c r="J122" s="276" t="s">
        <v>826</v>
      </c>
      <c r="K122" s="300"/>
    </row>
    <row r="123" spans="2:11" ht="5.25" customHeight="1">
      <c r="B123" s="301"/>
      <c r="C123" s="279"/>
      <c r="D123" s="279"/>
      <c r="E123" s="279"/>
      <c r="F123" s="279"/>
      <c r="G123" s="262"/>
      <c r="H123" s="279"/>
      <c r="I123" s="279"/>
      <c r="J123" s="279"/>
      <c r="K123" s="302"/>
    </row>
    <row r="124" spans="2:11" ht="15" customHeight="1">
      <c r="B124" s="301"/>
      <c r="C124" s="262" t="s">
        <v>830</v>
      </c>
      <c r="D124" s="279"/>
      <c r="E124" s="279"/>
      <c r="F124" s="281" t="s">
        <v>827</v>
      </c>
      <c r="G124" s="262"/>
      <c r="H124" s="262" t="s">
        <v>866</v>
      </c>
      <c r="I124" s="262" t="s">
        <v>829</v>
      </c>
      <c r="J124" s="262">
        <v>120</v>
      </c>
      <c r="K124" s="303"/>
    </row>
    <row r="125" spans="2:11" ht="15" customHeight="1">
      <c r="B125" s="301"/>
      <c r="C125" s="262" t="s">
        <v>875</v>
      </c>
      <c r="D125" s="262"/>
      <c r="E125" s="262"/>
      <c r="F125" s="281" t="s">
        <v>827</v>
      </c>
      <c r="G125" s="262"/>
      <c r="H125" s="262" t="s">
        <v>876</v>
      </c>
      <c r="I125" s="262" t="s">
        <v>829</v>
      </c>
      <c r="J125" s="262" t="s">
        <v>877</v>
      </c>
      <c r="K125" s="303"/>
    </row>
    <row r="126" spans="2:11" ht="15" customHeight="1">
      <c r="B126" s="301"/>
      <c r="C126" s="262" t="s">
        <v>776</v>
      </c>
      <c r="D126" s="262"/>
      <c r="E126" s="262"/>
      <c r="F126" s="281" t="s">
        <v>827</v>
      </c>
      <c r="G126" s="262"/>
      <c r="H126" s="262" t="s">
        <v>878</v>
      </c>
      <c r="I126" s="262" t="s">
        <v>829</v>
      </c>
      <c r="J126" s="262" t="s">
        <v>877</v>
      </c>
      <c r="K126" s="303"/>
    </row>
    <row r="127" spans="2:11" ht="15" customHeight="1">
      <c r="B127" s="301"/>
      <c r="C127" s="262" t="s">
        <v>838</v>
      </c>
      <c r="D127" s="262"/>
      <c r="E127" s="262"/>
      <c r="F127" s="281" t="s">
        <v>833</v>
      </c>
      <c r="G127" s="262"/>
      <c r="H127" s="262" t="s">
        <v>839</v>
      </c>
      <c r="I127" s="262" t="s">
        <v>829</v>
      </c>
      <c r="J127" s="262">
        <v>15</v>
      </c>
      <c r="K127" s="303"/>
    </row>
    <row r="128" spans="2:11" ht="15" customHeight="1">
      <c r="B128" s="301"/>
      <c r="C128" s="283" t="s">
        <v>840</v>
      </c>
      <c r="D128" s="283"/>
      <c r="E128" s="283"/>
      <c r="F128" s="284" t="s">
        <v>833</v>
      </c>
      <c r="G128" s="283"/>
      <c r="H128" s="283" t="s">
        <v>841</v>
      </c>
      <c r="I128" s="283" t="s">
        <v>829</v>
      </c>
      <c r="J128" s="283">
        <v>15</v>
      </c>
      <c r="K128" s="303"/>
    </row>
    <row r="129" spans="2:11" ht="15" customHeight="1">
      <c r="B129" s="301"/>
      <c r="C129" s="283" t="s">
        <v>842</v>
      </c>
      <c r="D129" s="283"/>
      <c r="E129" s="283"/>
      <c r="F129" s="284" t="s">
        <v>833</v>
      </c>
      <c r="G129" s="283"/>
      <c r="H129" s="283" t="s">
        <v>843</v>
      </c>
      <c r="I129" s="283" t="s">
        <v>829</v>
      </c>
      <c r="J129" s="283">
        <v>20</v>
      </c>
      <c r="K129" s="303"/>
    </row>
    <row r="130" spans="2:11" ht="15" customHeight="1">
      <c r="B130" s="301"/>
      <c r="C130" s="283" t="s">
        <v>844</v>
      </c>
      <c r="D130" s="283"/>
      <c r="E130" s="283"/>
      <c r="F130" s="284" t="s">
        <v>833</v>
      </c>
      <c r="G130" s="283"/>
      <c r="H130" s="283" t="s">
        <v>845</v>
      </c>
      <c r="I130" s="283" t="s">
        <v>829</v>
      </c>
      <c r="J130" s="283">
        <v>20</v>
      </c>
      <c r="K130" s="303"/>
    </row>
    <row r="131" spans="2:11" ht="15" customHeight="1">
      <c r="B131" s="301"/>
      <c r="C131" s="262" t="s">
        <v>832</v>
      </c>
      <c r="D131" s="262"/>
      <c r="E131" s="262"/>
      <c r="F131" s="281" t="s">
        <v>833</v>
      </c>
      <c r="G131" s="262"/>
      <c r="H131" s="262" t="s">
        <v>866</v>
      </c>
      <c r="I131" s="262" t="s">
        <v>829</v>
      </c>
      <c r="J131" s="262">
        <v>50</v>
      </c>
      <c r="K131" s="303"/>
    </row>
    <row r="132" spans="2:11" ht="15" customHeight="1">
      <c r="B132" s="301"/>
      <c r="C132" s="262" t="s">
        <v>846</v>
      </c>
      <c r="D132" s="262"/>
      <c r="E132" s="262"/>
      <c r="F132" s="281" t="s">
        <v>833</v>
      </c>
      <c r="G132" s="262"/>
      <c r="H132" s="262" t="s">
        <v>866</v>
      </c>
      <c r="I132" s="262" t="s">
        <v>829</v>
      </c>
      <c r="J132" s="262">
        <v>50</v>
      </c>
      <c r="K132" s="303"/>
    </row>
    <row r="133" spans="2:11" ht="15" customHeight="1">
      <c r="B133" s="301"/>
      <c r="C133" s="262" t="s">
        <v>852</v>
      </c>
      <c r="D133" s="262"/>
      <c r="E133" s="262"/>
      <c r="F133" s="281" t="s">
        <v>833</v>
      </c>
      <c r="G133" s="262"/>
      <c r="H133" s="262" t="s">
        <v>866</v>
      </c>
      <c r="I133" s="262" t="s">
        <v>829</v>
      </c>
      <c r="J133" s="262">
        <v>50</v>
      </c>
      <c r="K133" s="303"/>
    </row>
    <row r="134" spans="2:11" ht="15" customHeight="1">
      <c r="B134" s="301"/>
      <c r="C134" s="262" t="s">
        <v>854</v>
      </c>
      <c r="D134" s="262"/>
      <c r="E134" s="262"/>
      <c r="F134" s="281" t="s">
        <v>833</v>
      </c>
      <c r="G134" s="262"/>
      <c r="H134" s="262" t="s">
        <v>866</v>
      </c>
      <c r="I134" s="262" t="s">
        <v>829</v>
      </c>
      <c r="J134" s="262">
        <v>50</v>
      </c>
      <c r="K134" s="303"/>
    </row>
    <row r="135" spans="2:11" ht="15" customHeight="1">
      <c r="B135" s="301"/>
      <c r="C135" s="262" t="s">
        <v>124</v>
      </c>
      <c r="D135" s="262"/>
      <c r="E135" s="262"/>
      <c r="F135" s="281" t="s">
        <v>833</v>
      </c>
      <c r="G135" s="262"/>
      <c r="H135" s="262" t="s">
        <v>879</v>
      </c>
      <c r="I135" s="262" t="s">
        <v>829</v>
      </c>
      <c r="J135" s="262">
        <v>255</v>
      </c>
      <c r="K135" s="303"/>
    </row>
    <row r="136" spans="2:11" ht="15" customHeight="1">
      <c r="B136" s="301"/>
      <c r="C136" s="262" t="s">
        <v>856</v>
      </c>
      <c r="D136" s="262"/>
      <c r="E136" s="262"/>
      <c r="F136" s="281" t="s">
        <v>827</v>
      </c>
      <c r="G136" s="262"/>
      <c r="H136" s="262" t="s">
        <v>880</v>
      </c>
      <c r="I136" s="262" t="s">
        <v>858</v>
      </c>
      <c r="J136" s="262"/>
      <c r="K136" s="303"/>
    </row>
    <row r="137" spans="2:11" ht="15" customHeight="1">
      <c r="B137" s="301"/>
      <c r="C137" s="262" t="s">
        <v>859</v>
      </c>
      <c r="D137" s="262"/>
      <c r="E137" s="262"/>
      <c r="F137" s="281" t="s">
        <v>827</v>
      </c>
      <c r="G137" s="262"/>
      <c r="H137" s="262" t="s">
        <v>881</v>
      </c>
      <c r="I137" s="262" t="s">
        <v>861</v>
      </c>
      <c r="J137" s="262"/>
      <c r="K137" s="303"/>
    </row>
    <row r="138" spans="2:11" ht="15" customHeight="1">
      <c r="B138" s="301"/>
      <c r="C138" s="262" t="s">
        <v>862</v>
      </c>
      <c r="D138" s="262"/>
      <c r="E138" s="262"/>
      <c r="F138" s="281" t="s">
        <v>827</v>
      </c>
      <c r="G138" s="262"/>
      <c r="H138" s="262" t="s">
        <v>862</v>
      </c>
      <c r="I138" s="262" t="s">
        <v>861</v>
      </c>
      <c r="J138" s="262"/>
      <c r="K138" s="303"/>
    </row>
    <row r="139" spans="2:11" ht="15" customHeight="1">
      <c r="B139" s="301"/>
      <c r="C139" s="262" t="s">
        <v>41</v>
      </c>
      <c r="D139" s="262"/>
      <c r="E139" s="262"/>
      <c r="F139" s="281" t="s">
        <v>827</v>
      </c>
      <c r="G139" s="262"/>
      <c r="H139" s="262" t="s">
        <v>882</v>
      </c>
      <c r="I139" s="262" t="s">
        <v>861</v>
      </c>
      <c r="J139" s="262"/>
      <c r="K139" s="303"/>
    </row>
    <row r="140" spans="2:11" ht="15" customHeight="1">
      <c r="B140" s="301"/>
      <c r="C140" s="262" t="s">
        <v>883</v>
      </c>
      <c r="D140" s="262"/>
      <c r="E140" s="262"/>
      <c r="F140" s="281" t="s">
        <v>827</v>
      </c>
      <c r="G140" s="262"/>
      <c r="H140" s="262" t="s">
        <v>884</v>
      </c>
      <c r="I140" s="262" t="s">
        <v>861</v>
      </c>
      <c r="J140" s="262"/>
      <c r="K140" s="303"/>
    </row>
    <row r="141" spans="2:11" ht="15" customHeight="1">
      <c r="B141" s="304"/>
      <c r="C141" s="305"/>
      <c r="D141" s="305"/>
      <c r="E141" s="305"/>
      <c r="F141" s="305"/>
      <c r="G141" s="305"/>
      <c r="H141" s="305"/>
      <c r="I141" s="305"/>
      <c r="J141" s="305"/>
      <c r="K141" s="306"/>
    </row>
    <row r="142" spans="2:11" ht="18.75" customHeight="1">
      <c r="B142" s="258"/>
      <c r="C142" s="258"/>
      <c r="D142" s="258"/>
      <c r="E142" s="258"/>
      <c r="F142" s="293"/>
      <c r="G142" s="258"/>
      <c r="H142" s="258"/>
      <c r="I142" s="258"/>
      <c r="J142" s="258"/>
      <c r="K142" s="258"/>
    </row>
    <row r="143" spans="2:11" ht="18.75" customHeight="1">
      <c r="B143" s="268"/>
      <c r="C143" s="268"/>
      <c r="D143" s="268"/>
      <c r="E143" s="268"/>
      <c r="F143" s="268"/>
      <c r="G143" s="268"/>
      <c r="H143" s="268"/>
      <c r="I143" s="268"/>
      <c r="J143" s="268"/>
      <c r="K143" s="268"/>
    </row>
    <row r="144" spans="2:11" ht="7.5" customHeight="1">
      <c r="B144" s="269"/>
      <c r="C144" s="270"/>
      <c r="D144" s="270"/>
      <c r="E144" s="270"/>
      <c r="F144" s="270"/>
      <c r="G144" s="270"/>
      <c r="H144" s="270"/>
      <c r="I144" s="270"/>
      <c r="J144" s="270"/>
      <c r="K144" s="271"/>
    </row>
    <row r="145" spans="2:11" ht="45" customHeight="1">
      <c r="B145" s="272"/>
      <c r="C145" s="377" t="s">
        <v>885</v>
      </c>
      <c r="D145" s="377"/>
      <c r="E145" s="377"/>
      <c r="F145" s="377"/>
      <c r="G145" s="377"/>
      <c r="H145" s="377"/>
      <c r="I145" s="377"/>
      <c r="J145" s="377"/>
      <c r="K145" s="273"/>
    </row>
    <row r="146" spans="2:11" ht="17.25" customHeight="1">
      <c r="B146" s="272"/>
      <c r="C146" s="274" t="s">
        <v>821</v>
      </c>
      <c r="D146" s="274"/>
      <c r="E146" s="274"/>
      <c r="F146" s="274" t="s">
        <v>822</v>
      </c>
      <c r="G146" s="275"/>
      <c r="H146" s="274" t="s">
        <v>119</v>
      </c>
      <c r="I146" s="274" t="s">
        <v>60</v>
      </c>
      <c r="J146" s="274" t="s">
        <v>823</v>
      </c>
      <c r="K146" s="273"/>
    </row>
    <row r="147" spans="2:11" ht="17.25" customHeight="1">
      <c r="B147" s="272"/>
      <c r="C147" s="276" t="s">
        <v>824</v>
      </c>
      <c r="D147" s="276"/>
      <c r="E147" s="276"/>
      <c r="F147" s="277" t="s">
        <v>825</v>
      </c>
      <c r="G147" s="278"/>
      <c r="H147" s="276"/>
      <c r="I147" s="276"/>
      <c r="J147" s="276" t="s">
        <v>826</v>
      </c>
      <c r="K147" s="273"/>
    </row>
    <row r="148" spans="2:11" ht="5.25" customHeight="1">
      <c r="B148" s="282"/>
      <c r="C148" s="279"/>
      <c r="D148" s="279"/>
      <c r="E148" s="279"/>
      <c r="F148" s="279"/>
      <c r="G148" s="280"/>
      <c r="H148" s="279"/>
      <c r="I148" s="279"/>
      <c r="J148" s="279"/>
      <c r="K148" s="303"/>
    </row>
    <row r="149" spans="2:11" ht="15" customHeight="1">
      <c r="B149" s="282"/>
      <c r="C149" s="307" t="s">
        <v>830</v>
      </c>
      <c r="D149" s="262"/>
      <c r="E149" s="262"/>
      <c r="F149" s="308" t="s">
        <v>827</v>
      </c>
      <c r="G149" s="262"/>
      <c r="H149" s="307" t="s">
        <v>866</v>
      </c>
      <c r="I149" s="307" t="s">
        <v>829</v>
      </c>
      <c r="J149" s="307">
        <v>120</v>
      </c>
      <c r="K149" s="303"/>
    </row>
    <row r="150" spans="2:11" ht="15" customHeight="1">
      <c r="B150" s="282"/>
      <c r="C150" s="307" t="s">
        <v>875</v>
      </c>
      <c r="D150" s="262"/>
      <c r="E150" s="262"/>
      <c r="F150" s="308" t="s">
        <v>827</v>
      </c>
      <c r="G150" s="262"/>
      <c r="H150" s="307" t="s">
        <v>886</v>
      </c>
      <c r="I150" s="307" t="s">
        <v>829</v>
      </c>
      <c r="J150" s="307" t="s">
        <v>877</v>
      </c>
      <c r="K150" s="303"/>
    </row>
    <row r="151" spans="2:11" ht="15" customHeight="1">
      <c r="B151" s="282"/>
      <c r="C151" s="307" t="s">
        <v>776</v>
      </c>
      <c r="D151" s="262"/>
      <c r="E151" s="262"/>
      <c r="F151" s="308" t="s">
        <v>827</v>
      </c>
      <c r="G151" s="262"/>
      <c r="H151" s="307" t="s">
        <v>887</v>
      </c>
      <c r="I151" s="307" t="s">
        <v>829</v>
      </c>
      <c r="J151" s="307" t="s">
        <v>877</v>
      </c>
      <c r="K151" s="303"/>
    </row>
    <row r="152" spans="2:11" ht="15" customHeight="1">
      <c r="B152" s="282"/>
      <c r="C152" s="307" t="s">
        <v>832</v>
      </c>
      <c r="D152" s="262"/>
      <c r="E152" s="262"/>
      <c r="F152" s="308" t="s">
        <v>833</v>
      </c>
      <c r="G152" s="262"/>
      <c r="H152" s="307" t="s">
        <v>866</v>
      </c>
      <c r="I152" s="307" t="s">
        <v>829</v>
      </c>
      <c r="J152" s="307">
        <v>50</v>
      </c>
      <c r="K152" s="303"/>
    </row>
    <row r="153" spans="2:11" ht="15" customHeight="1">
      <c r="B153" s="282"/>
      <c r="C153" s="307" t="s">
        <v>835</v>
      </c>
      <c r="D153" s="262"/>
      <c r="E153" s="262"/>
      <c r="F153" s="308" t="s">
        <v>827</v>
      </c>
      <c r="G153" s="262"/>
      <c r="H153" s="307" t="s">
        <v>866</v>
      </c>
      <c r="I153" s="307" t="s">
        <v>837</v>
      </c>
      <c r="J153" s="307"/>
      <c r="K153" s="303"/>
    </row>
    <row r="154" spans="2:11" ht="15" customHeight="1">
      <c r="B154" s="282"/>
      <c r="C154" s="307" t="s">
        <v>846</v>
      </c>
      <c r="D154" s="262"/>
      <c r="E154" s="262"/>
      <c r="F154" s="308" t="s">
        <v>833</v>
      </c>
      <c r="G154" s="262"/>
      <c r="H154" s="307" t="s">
        <v>866</v>
      </c>
      <c r="I154" s="307" t="s">
        <v>829</v>
      </c>
      <c r="J154" s="307">
        <v>50</v>
      </c>
      <c r="K154" s="303"/>
    </row>
    <row r="155" spans="2:11" ht="15" customHeight="1">
      <c r="B155" s="282"/>
      <c r="C155" s="307" t="s">
        <v>854</v>
      </c>
      <c r="D155" s="262"/>
      <c r="E155" s="262"/>
      <c r="F155" s="308" t="s">
        <v>833</v>
      </c>
      <c r="G155" s="262"/>
      <c r="H155" s="307" t="s">
        <v>866</v>
      </c>
      <c r="I155" s="307" t="s">
        <v>829</v>
      </c>
      <c r="J155" s="307">
        <v>50</v>
      </c>
      <c r="K155" s="303"/>
    </row>
    <row r="156" spans="2:11" ht="15" customHeight="1">
      <c r="B156" s="282"/>
      <c r="C156" s="307" t="s">
        <v>852</v>
      </c>
      <c r="D156" s="262"/>
      <c r="E156" s="262"/>
      <c r="F156" s="308" t="s">
        <v>833</v>
      </c>
      <c r="G156" s="262"/>
      <c r="H156" s="307" t="s">
        <v>866</v>
      </c>
      <c r="I156" s="307" t="s">
        <v>829</v>
      </c>
      <c r="J156" s="307">
        <v>50</v>
      </c>
      <c r="K156" s="303"/>
    </row>
    <row r="157" spans="2:11" ht="15" customHeight="1">
      <c r="B157" s="282"/>
      <c r="C157" s="307" t="s">
        <v>97</v>
      </c>
      <c r="D157" s="262"/>
      <c r="E157" s="262"/>
      <c r="F157" s="308" t="s">
        <v>827</v>
      </c>
      <c r="G157" s="262"/>
      <c r="H157" s="307" t="s">
        <v>888</v>
      </c>
      <c r="I157" s="307" t="s">
        <v>829</v>
      </c>
      <c r="J157" s="307" t="s">
        <v>889</v>
      </c>
      <c r="K157" s="303"/>
    </row>
    <row r="158" spans="2:11" ht="15" customHeight="1">
      <c r="B158" s="282"/>
      <c r="C158" s="307" t="s">
        <v>890</v>
      </c>
      <c r="D158" s="262"/>
      <c r="E158" s="262"/>
      <c r="F158" s="308" t="s">
        <v>827</v>
      </c>
      <c r="G158" s="262"/>
      <c r="H158" s="307" t="s">
        <v>891</v>
      </c>
      <c r="I158" s="307" t="s">
        <v>861</v>
      </c>
      <c r="J158" s="307"/>
      <c r="K158" s="303"/>
    </row>
    <row r="159" spans="2:11" ht="15" customHeight="1">
      <c r="B159" s="309"/>
      <c r="C159" s="291"/>
      <c r="D159" s="291"/>
      <c r="E159" s="291"/>
      <c r="F159" s="291"/>
      <c r="G159" s="291"/>
      <c r="H159" s="291"/>
      <c r="I159" s="291"/>
      <c r="J159" s="291"/>
      <c r="K159" s="310"/>
    </row>
    <row r="160" spans="2:11" ht="18.75" customHeight="1">
      <c r="B160" s="258"/>
      <c r="C160" s="262"/>
      <c r="D160" s="262"/>
      <c r="E160" s="262"/>
      <c r="F160" s="281"/>
      <c r="G160" s="262"/>
      <c r="H160" s="262"/>
      <c r="I160" s="262"/>
      <c r="J160" s="262"/>
      <c r="K160" s="258"/>
    </row>
    <row r="161" spans="2:11" ht="18.75" customHeight="1">
      <c r="B161" s="268"/>
      <c r="C161" s="268"/>
      <c r="D161" s="268"/>
      <c r="E161" s="268"/>
      <c r="F161" s="268"/>
      <c r="G161" s="268"/>
      <c r="H161" s="268"/>
      <c r="I161" s="268"/>
      <c r="J161" s="268"/>
      <c r="K161" s="268"/>
    </row>
    <row r="162" spans="2:11" ht="7.5" customHeight="1">
      <c r="B162" s="250"/>
      <c r="C162" s="251"/>
      <c r="D162" s="251"/>
      <c r="E162" s="251"/>
      <c r="F162" s="251"/>
      <c r="G162" s="251"/>
      <c r="H162" s="251"/>
      <c r="I162" s="251"/>
      <c r="J162" s="251"/>
      <c r="K162" s="252"/>
    </row>
    <row r="163" spans="2:11" ht="45" customHeight="1">
      <c r="B163" s="253"/>
      <c r="C163" s="376" t="s">
        <v>892</v>
      </c>
      <c r="D163" s="376"/>
      <c r="E163" s="376"/>
      <c r="F163" s="376"/>
      <c r="G163" s="376"/>
      <c r="H163" s="376"/>
      <c r="I163" s="376"/>
      <c r="J163" s="376"/>
      <c r="K163" s="254"/>
    </row>
    <row r="164" spans="2:11" ht="17.25" customHeight="1">
      <c r="B164" s="253"/>
      <c r="C164" s="274" t="s">
        <v>821</v>
      </c>
      <c r="D164" s="274"/>
      <c r="E164" s="274"/>
      <c r="F164" s="274" t="s">
        <v>822</v>
      </c>
      <c r="G164" s="311"/>
      <c r="H164" s="312" t="s">
        <v>119</v>
      </c>
      <c r="I164" s="312" t="s">
        <v>60</v>
      </c>
      <c r="J164" s="274" t="s">
        <v>823</v>
      </c>
      <c r="K164" s="254"/>
    </row>
    <row r="165" spans="2:11" ht="17.25" customHeight="1">
      <c r="B165" s="255"/>
      <c r="C165" s="276" t="s">
        <v>824</v>
      </c>
      <c r="D165" s="276"/>
      <c r="E165" s="276"/>
      <c r="F165" s="277" t="s">
        <v>825</v>
      </c>
      <c r="G165" s="313"/>
      <c r="H165" s="314"/>
      <c r="I165" s="314"/>
      <c r="J165" s="276" t="s">
        <v>826</v>
      </c>
      <c r="K165" s="256"/>
    </row>
    <row r="166" spans="2:11" ht="5.25" customHeight="1">
      <c r="B166" s="282"/>
      <c r="C166" s="279"/>
      <c r="D166" s="279"/>
      <c r="E166" s="279"/>
      <c r="F166" s="279"/>
      <c r="G166" s="280"/>
      <c r="H166" s="279"/>
      <c r="I166" s="279"/>
      <c r="J166" s="279"/>
      <c r="K166" s="303"/>
    </row>
    <row r="167" spans="2:11" ht="15" customHeight="1">
      <c r="B167" s="282"/>
      <c r="C167" s="262" t="s">
        <v>830</v>
      </c>
      <c r="D167" s="262"/>
      <c r="E167" s="262"/>
      <c r="F167" s="281" t="s">
        <v>827</v>
      </c>
      <c r="G167" s="262"/>
      <c r="H167" s="262" t="s">
        <v>866</v>
      </c>
      <c r="I167" s="262" t="s">
        <v>829</v>
      </c>
      <c r="J167" s="262">
        <v>120</v>
      </c>
      <c r="K167" s="303"/>
    </row>
    <row r="168" spans="2:11" ht="15" customHeight="1">
      <c r="B168" s="282"/>
      <c r="C168" s="262" t="s">
        <v>875</v>
      </c>
      <c r="D168" s="262"/>
      <c r="E168" s="262"/>
      <c r="F168" s="281" t="s">
        <v>827</v>
      </c>
      <c r="G168" s="262"/>
      <c r="H168" s="262" t="s">
        <v>876</v>
      </c>
      <c r="I168" s="262" t="s">
        <v>829</v>
      </c>
      <c r="J168" s="262" t="s">
        <v>877</v>
      </c>
      <c r="K168" s="303"/>
    </row>
    <row r="169" spans="2:11" ht="15" customHeight="1">
      <c r="B169" s="282"/>
      <c r="C169" s="262" t="s">
        <v>776</v>
      </c>
      <c r="D169" s="262"/>
      <c r="E169" s="262"/>
      <c r="F169" s="281" t="s">
        <v>827</v>
      </c>
      <c r="G169" s="262"/>
      <c r="H169" s="262" t="s">
        <v>893</v>
      </c>
      <c r="I169" s="262" t="s">
        <v>829</v>
      </c>
      <c r="J169" s="262" t="s">
        <v>877</v>
      </c>
      <c r="K169" s="303"/>
    </row>
    <row r="170" spans="2:11" ht="15" customHeight="1">
      <c r="B170" s="282"/>
      <c r="C170" s="262" t="s">
        <v>832</v>
      </c>
      <c r="D170" s="262"/>
      <c r="E170" s="262"/>
      <c r="F170" s="281" t="s">
        <v>833</v>
      </c>
      <c r="G170" s="262"/>
      <c r="H170" s="262" t="s">
        <v>893</v>
      </c>
      <c r="I170" s="262" t="s">
        <v>829</v>
      </c>
      <c r="J170" s="262">
        <v>50</v>
      </c>
      <c r="K170" s="303"/>
    </row>
    <row r="171" spans="2:11" ht="15" customHeight="1">
      <c r="B171" s="282"/>
      <c r="C171" s="262" t="s">
        <v>835</v>
      </c>
      <c r="D171" s="262"/>
      <c r="E171" s="262"/>
      <c r="F171" s="281" t="s">
        <v>827</v>
      </c>
      <c r="G171" s="262"/>
      <c r="H171" s="262" t="s">
        <v>893</v>
      </c>
      <c r="I171" s="262" t="s">
        <v>837</v>
      </c>
      <c r="J171" s="262"/>
      <c r="K171" s="303"/>
    </row>
    <row r="172" spans="2:11" ht="15" customHeight="1">
      <c r="B172" s="282"/>
      <c r="C172" s="262" t="s">
        <v>846</v>
      </c>
      <c r="D172" s="262"/>
      <c r="E172" s="262"/>
      <c r="F172" s="281" t="s">
        <v>833</v>
      </c>
      <c r="G172" s="262"/>
      <c r="H172" s="262" t="s">
        <v>893</v>
      </c>
      <c r="I172" s="262" t="s">
        <v>829</v>
      </c>
      <c r="J172" s="262">
        <v>50</v>
      </c>
      <c r="K172" s="303"/>
    </row>
    <row r="173" spans="2:11" ht="15" customHeight="1">
      <c r="B173" s="282"/>
      <c r="C173" s="262" t="s">
        <v>854</v>
      </c>
      <c r="D173" s="262"/>
      <c r="E173" s="262"/>
      <c r="F173" s="281" t="s">
        <v>833</v>
      </c>
      <c r="G173" s="262"/>
      <c r="H173" s="262" t="s">
        <v>893</v>
      </c>
      <c r="I173" s="262" t="s">
        <v>829</v>
      </c>
      <c r="J173" s="262">
        <v>50</v>
      </c>
      <c r="K173" s="303"/>
    </row>
    <row r="174" spans="2:11" ht="15" customHeight="1">
      <c r="B174" s="282"/>
      <c r="C174" s="262" t="s">
        <v>852</v>
      </c>
      <c r="D174" s="262"/>
      <c r="E174" s="262"/>
      <c r="F174" s="281" t="s">
        <v>833</v>
      </c>
      <c r="G174" s="262"/>
      <c r="H174" s="262" t="s">
        <v>893</v>
      </c>
      <c r="I174" s="262" t="s">
        <v>829</v>
      </c>
      <c r="J174" s="262">
        <v>50</v>
      </c>
      <c r="K174" s="303"/>
    </row>
    <row r="175" spans="2:11" ht="15" customHeight="1">
      <c r="B175" s="282"/>
      <c r="C175" s="262" t="s">
        <v>118</v>
      </c>
      <c r="D175" s="262"/>
      <c r="E175" s="262"/>
      <c r="F175" s="281" t="s">
        <v>827</v>
      </c>
      <c r="G175" s="262"/>
      <c r="H175" s="262" t="s">
        <v>894</v>
      </c>
      <c r="I175" s="262" t="s">
        <v>895</v>
      </c>
      <c r="J175" s="262"/>
      <c r="K175" s="303"/>
    </row>
    <row r="176" spans="2:11" ht="15" customHeight="1">
      <c r="B176" s="282"/>
      <c r="C176" s="262" t="s">
        <v>60</v>
      </c>
      <c r="D176" s="262"/>
      <c r="E176" s="262"/>
      <c r="F176" s="281" t="s">
        <v>827</v>
      </c>
      <c r="G176" s="262"/>
      <c r="H176" s="262" t="s">
        <v>896</v>
      </c>
      <c r="I176" s="262" t="s">
        <v>897</v>
      </c>
      <c r="J176" s="262">
        <v>1</v>
      </c>
      <c r="K176" s="303"/>
    </row>
    <row r="177" spans="2:11" ht="15" customHeight="1">
      <c r="B177" s="282"/>
      <c r="C177" s="262" t="s">
        <v>56</v>
      </c>
      <c r="D177" s="262"/>
      <c r="E177" s="262"/>
      <c r="F177" s="281" t="s">
        <v>827</v>
      </c>
      <c r="G177" s="262"/>
      <c r="H177" s="262" t="s">
        <v>898</v>
      </c>
      <c r="I177" s="262" t="s">
        <v>829</v>
      </c>
      <c r="J177" s="262">
        <v>20</v>
      </c>
      <c r="K177" s="303"/>
    </row>
    <row r="178" spans="2:11" ht="15" customHeight="1">
      <c r="B178" s="282"/>
      <c r="C178" s="262" t="s">
        <v>119</v>
      </c>
      <c r="D178" s="262"/>
      <c r="E178" s="262"/>
      <c r="F178" s="281" t="s">
        <v>827</v>
      </c>
      <c r="G178" s="262"/>
      <c r="H178" s="262" t="s">
        <v>899</v>
      </c>
      <c r="I178" s="262" t="s">
        <v>829</v>
      </c>
      <c r="J178" s="262">
        <v>255</v>
      </c>
      <c r="K178" s="303"/>
    </row>
    <row r="179" spans="2:11" ht="15" customHeight="1">
      <c r="B179" s="282"/>
      <c r="C179" s="262" t="s">
        <v>120</v>
      </c>
      <c r="D179" s="262"/>
      <c r="E179" s="262"/>
      <c r="F179" s="281" t="s">
        <v>827</v>
      </c>
      <c r="G179" s="262"/>
      <c r="H179" s="262" t="s">
        <v>792</v>
      </c>
      <c r="I179" s="262" t="s">
        <v>829</v>
      </c>
      <c r="J179" s="262">
        <v>10</v>
      </c>
      <c r="K179" s="303"/>
    </row>
    <row r="180" spans="2:11" ht="15" customHeight="1">
      <c r="B180" s="282"/>
      <c r="C180" s="262" t="s">
        <v>121</v>
      </c>
      <c r="D180" s="262"/>
      <c r="E180" s="262"/>
      <c r="F180" s="281" t="s">
        <v>827</v>
      </c>
      <c r="G180" s="262"/>
      <c r="H180" s="262" t="s">
        <v>900</v>
      </c>
      <c r="I180" s="262" t="s">
        <v>861</v>
      </c>
      <c r="J180" s="262"/>
      <c r="K180" s="303"/>
    </row>
    <row r="181" spans="2:11" ht="15" customHeight="1">
      <c r="B181" s="282"/>
      <c r="C181" s="262" t="s">
        <v>901</v>
      </c>
      <c r="D181" s="262"/>
      <c r="E181" s="262"/>
      <c r="F181" s="281" t="s">
        <v>827</v>
      </c>
      <c r="G181" s="262"/>
      <c r="H181" s="262" t="s">
        <v>902</v>
      </c>
      <c r="I181" s="262" t="s">
        <v>861</v>
      </c>
      <c r="J181" s="262"/>
      <c r="K181" s="303"/>
    </row>
    <row r="182" spans="2:11" ht="15" customHeight="1">
      <c r="B182" s="282"/>
      <c r="C182" s="262" t="s">
        <v>890</v>
      </c>
      <c r="D182" s="262"/>
      <c r="E182" s="262"/>
      <c r="F182" s="281" t="s">
        <v>827</v>
      </c>
      <c r="G182" s="262"/>
      <c r="H182" s="262" t="s">
        <v>903</v>
      </c>
      <c r="I182" s="262" t="s">
        <v>861</v>
      </c>
      <c r="J182" s="262"/>
      <c r="K182" s="303"/>
    </row>
    <row r="183" spans="2:11" ht="15" customHeight="1">
      <c r="B183" s="282"/>
      <c r="C183" s="262" t="s">
        <v>123</v>
      </c>
      <c r="D183" s="262"/>
      <c r="E183" s="262"/>
      <c r="F183" s="281" t="s">
        <v>833</v>
      </c>
      <c r="G183" s="262"/>
      <c r="H183" s="262" t="s">
        <v>904</v>
      </c>
      <c r="I183" s="262" t="s">
        <v>829</v>
      </c>
      <c r="J183" s="262">
        <v>50</v>
      </c>
      <c r="K183" s="303"/>
    </row>
    <row r="184" spans="2:11" ht="15" customHeight="1">
      <c r="B184" s="282"/>
      <c r="C184" s="262" t="s">
        <v>905</v>
      </c>
      <c r="D184" s="262"/>
      <c r="E184" s="262"/>
      <c r="F184" s="281" t="s">
        <v>833</v>
      </c>
      <c r="G184" s="262"/>
      <c r="H184" s="262" t="s">
        <v>906</v>
      </c>
      <c r="I184" s="262" t="s">
        <v>907</v>
      </c>
      <c r="J184" s="262"/>
      <c r="K184" s="303"/>
    </row>
    <row r="185" spans="2:11" ht="15" customHeight="1">
      <c r="B185" s="282"/>
      <c r="C185" s="262" t="s">
        <v>908</v>
      </c>
      <c r="D185" s="262"/>
      <c r="E185" s="262"/>
      <c r="F185" s="281" t="s">
        <v>833</v>
      </c>
      <c r="G185" s="262"/>
      <c r="H185" s="262" t="s">
        <v>909</v>
      </c>
      <c r="I185" s="262" t="s">
        <v>907</v>
      </c>
      <c r="J185" s="262"/>
      <c r="K185" s="303"/>
    </row>
    <row r="186" spans="2:11" ht="15" customHeight="1">
      <c r="B186" s="282"/>
      <c r="C186" s="262" t="s">
        <v>910</v>
      </c>
      <c r="D186" s="262"/>
      <c r="E186" s="262"/>
      <c r="F186" s="281" t="s">
        <v>833</v>
      </c>
      <c r="G186" s="262"/>
      <c r="H186" s="262" t="s">
        <v>911</v>
      </c>
      <c r="I186" s="262" t="s">
        <v>907</v>
      </c>
      <c r="J186" s="262"/>
      <c r="K186" s="303"/>
    </row>
    <row r="187" spans="2:11" ht="15" customHeight="1">
      <c r="B187" s="282"/>
      <c r="C187" s="315" t="s">
        <v>912</v>
      </c>
      <c r="D187" s="262"/>
      <c r="E187" s="262"/>
      <c r="F187" s="281" t="s">
        <v>833</v>
      </c>
      <c r="G187" s="262"/>
      <c r="H187" s="262" t="s">
        <v>913</v>
      </c>
      <c r="I187" s="262" t="s">
        <v>914</v>
      </c>
      <c r="J187" s="316" t="s">
        <v>915</v>
      </c>
      <c r="K187" s="303"/>
    </row>
    <row r="188" spans="2:11" ht="15" customHeight="1">
      <c r="B188" s="282"/>
      <c r="C188" s="267" t="s">
        <v>45</v>
      </c>
      <c r="D188" s="262"/>
      <c r="E188" s="262"/>
      <c r="F188" s="281" t="s">
        <v>827</v>
      </c>
      <c r="G188" s="262"/>
      <c r="H188" s="258" t="s">
        <v>916</v>
      </c>
      <c r="I188" s="262" t="s">
        <v>917</v>
      </c>
      <c r="J188" s="262"/>
      <c r="K188" s="303"/>
    </row>
    <row r="189" spans="2:11" ht="15" customHeight="1">
      <c r="B189" s="282"/>
      <c r="C189" s="267" t="s">
        <v>918</v>
      </c>
      <c r="D189" s="262"/>
      <c r="E189" s="262"/>
      <c r="F189" s="281" t="s">
        <v>827</v>
      </c>
      <c r="G189" s="262"/>
      <c r="H189" s="262" t="s">
        <v>919</v>
      </c>
      <c r="I189" s="262" t="s">
        <v>861</v>
      </c>
      <c r="J189" s="262"/>
      <c r="K189" s="303"/>
    </row>
    <row r="190" spans="2:11" ht="15" customHeight="1">
      <c r="B190" s="282"/>
      <c r="C190" s="267" t="s">
        <v>920</v>
      </c>
      <c r="D190" s="262"/>
      <c r="E190" s="262"/>
      <c r="F190" s="281" t="s">
        <v>827</v>
      </c>
      <c r="G190" s="262"/>
      <c r="H190" s="262" t="s">
        <v>921</v>
      </c>
      <c r="I190" s="262" t="s">
        <v>861</v>
      </c>
      <c r="J190" s="262"/>
      <c r="K190" s="303"/>
    </row>
    <row r="191" spans="2:11" ht="15" customHeight="1">
      <c r="B191" s="282"/>
      <c r="C191" s="267" t="s">
        <v>922</v>
      </c>
      <c r="D191" s="262"/>
      <c r="E191" s="262"/>
      <c r="F191" s="281" t="s">
        <v>833</v>
      </c>
      <c r="G191" s="262"/>
      <c r="H191" s="262" t="s">
        <v>923</v>
      </c>
      <c r="I191" s="262" t="s">
        <v>861</v>
      </c>
      <c r="J191" s="262"/>
      <c r="K191" s="303"/>
    </row>
    <row r="192" spans="2:11" ht="15" customHeight="1">
      <c r="B192" s="309"/>
      <c r="C192" s="317"/>
      <c r="D192" s="291"/>
      <c r="E192" s="291"/>
      <c r="F192" s="291"/>
      <c r="G192" s="291"/>
      <c r="H192" s="291"/>
      <c r="I192" s="291"/>
      <c r="J192" s="291"/>
      <c r="K192" s="310"/>
    </row>
    <row r="193" spans="2:11" ht="18.75" customHeight="1">
      <c r="B193" s="258"/>
      <c r="C193" s="262"/>
      <c r="D193" s="262"/>
      <c r="E193" s="262"/>
      <c r="F193" s="281"/>
      <c r="G193" s="262"/>
      <c r="H193" s="262"/>
      <c r="I193" s="262"/>
      <c r="J193" s="262"/>
      <c r="K193" s="258"/>
    </row>
    <row r="194" spans="2:11" ht="18.75" customHeight="1">
      <c r="B194" s="258"/>
      <c r="C194" s="262"/>
      <c r="D194" s="262"/>
      <c r="E194" s="262"/>
      <c r="F194" s="281"/>
      <c r="G194" s="262"/>
      <c r="H194" s="262"/>
      <c r="I194" s="262"/>
      <c r="J194" s="262"/>
      <c r="K194" s="258"/>
    </row>
    <row r="195" spans="2:11" ht="18.75" customHeight="1">
      <c r="B195" s="268"/>
      <c r="C195" s="268"/>
      <c r="D195" s="268"/>
      <c r="E195" s="268"/>
      <c r="F195" s="268"/>
      <c r="G195" s="268"/>
      <c r="H195" s="268"/>
      <c r="I195" s="268"/>
      <c r="J195" s="268"/>
      <c r="K195" s="268"/>
    </row>
    <row r="196" spans="2:11">
      <c r="B196" s="250"/>
      <c r="C196" s="251"/>
      <c r="D196" s="251"/>
      <c r="E196" s="251"/>
      <c r="F196" s="251"/>
      <c r="G196" s="251"/>
      <c r="H196" s="251"/>
      <c r="I196" s="251"/>
      <c r="J196" s="251"/>
      <c r="K196" s="252"/>
    </row>
    <row r="197" spans="2:11" ht="21">
      <c r="B197" s="253"/>
      <c r="C197" s="376" t="s">
        <v>924</v>
      </c>
      <c r="D197" s="376"/>
      <c r="E197" s="376"/>
      <c r="F197" s="376"/>
      <c r="G197" s="376"/>
      <c r="H197" s="376"/>
      <c r="I197" s="376"/>
      <c r="J197" s="376"/>
      <c r="K197" s="254"/>
    </row>
    <row r="198" spans="2:11" ht="25.5" customHeight="1">
      <c r="B198" s="253"/>
      <c r="C198" s="318" t="s">
        <v>925</v>
      </c>
      <c r="D198" s="318"/>
      <c r="E198" s="318"/>
      <c r="F198" s="318" t="s">
        <v>926</v>
      </c>
      <c r="G198" s="319"/>
      <c r="H198" s="375" t="s">
        <v>927</v>
      </c>
      <c r="I198" s="375"/>
      <c r="J198" s="375"/>
      <c r="K198" s="254"/>
    </row>
    <row r="199" spans="2:11" ht="5.25" customHeight="1">
      <c r="B199" s="282"/>
      <c r="C199" s="279"/>
      <c r="D199" s="279"/>
      <c r="E199" s="279"/>
      <c r="F199" s="279"/>
      <c r="G199" s="262"/>
      <c r="H199" s="279"/>
      <c r="I199" s="279"/>
      <c r="J199" s="279"/>
      <c r="K199" s="303"/>
    </row>
    <row r="200" spans="2:11" ht="15" customHeight="1">
      <c r="B200" s="282"/>
      <c r="C200" s="262" t="s">
        <v>917</v>
      </c>
      <c r="D200" s="262"/>
      <c r="E200" s="262"/>
      <c r="F200" s="281" t="s">
        <v>46</v>
      </c>
      <c r="G200" s="262"/>
      <c r="H200" s="373" t="s">
        <v>928</v>
      </c>
      <c r="I200" s="373"/>
      <c r="J200" s="373"/>
      <c r="K200" s="303"/>
    </row>
    <row r="201" spans="2:11" ht="15" customHeight="1">
      <c r="B201" s="282"/>
      <c r="C201" s="288"/>
      <c r="D201" s="262"/>
      <c r="E201" s="262"/>
      <c r="F201" s="281" t="s">
        <v>47</v>
      </c>
      <c r="G201" s="262"/>
      <c r="H201" s="373" t="s">
        <v>929</v>
      </c>
      <c r="I201" s="373"/>
      <c r="J201" s="373"/>
      <c r="K201" s="303"/>
    </row>
    <row r="202" spans="2:11" ht="15" customHeight="1">
      <c r="B202" s="282"/>
      <c r="C202" s="288"/>
      <c r="D202" s="262"/>
      <c r="E202" s="262"/>
      <c r="F202" s="281" t="s">
        <v>50</v>
      </c>
      <c r="G202" s="262"/>
      <c r="H202" s="373" t="s">
        <v>930</v>
      </c>
      <c r="I202" s="373"/>
      <c r="J202" s="373"/>
      <c r="K202" s="303"/>
    </row>
    <row r="203" spans="2:11" ht="15" customHeight="1">
      <c r="B203" s="282"/>
      <c r="C203" s="262"/>
      <c r="D203" s="262"/>
      <c r="E203" s="262"/>
      <c r="F203" s="281" t="s">
        <v>48</v>
      </c>
      <c r="G203" s="262"/>
      <c r="H203" s="373" t="s">
        <v>931</v>
      </c>
      <c r="I203" s="373"/>
      <c r="J203" s="373"/>
      <c r="K203" s="303"/>
    </row>
    <row r="204" spans="2:11" ht="15" customHeight="1">
      <c r="B204" s="282"/>
      <c r="C204" s="262"/>
      <c r="D204" s="262"/>
      <c r="E204" s="262"/>
      <c r="F204" s="281" t="s">
        <v>49</v>
      </c>
      <c r="G204" s="262"/>
      <c r="H204" s="373" t="s">
        <v>932</v>
      </c>
      <c r="I204" s="373"/>
      <c r="J204" s="373"/>
      <c r="K204" s="303"/>
    </row>
    <row r="205" spans="2:11" ht="15" customHeight="1">
      <c r="B205" s="282"/>
      <c r="C205" s="262"/>
      <c r="D205" s="262"/>
      <c r="E205" s="262"/>
      <c r="F205" s="281"/>
      <c r="G205" s="262"/>
      <c r="H205" s="262"/>
      <c r="I205" s="262"/>
      <c r="J205" s="262"/>
      <c r="K205" s="303"/>
    </row>
    <row r="206" spans="2:11" ht="15" customHeight="1">
      <c r="B206" s="282"/>
      <c r="C206" s="262" t="s">
        <v>873</v>
      </c>
      <c r="D206" s="262"/>
      <c r="E206" s="262"/>
      <c r="F206" s="281" t="s">
        <v>82</v>
      </c>
      <c r="G206" s="262"/>
      <c r="H206" s="373" t="s">
        <v>933</v>
      </c>
      <c r="I206" s="373"/>
      <c r="J206" s="373"/>
      <c r="K206" s="303"/>
    </row>
    <row r="207" spans="2:11" ht="15" customHeight="1">
      <c r="B207" s="282"/>
      <c r="C207" s="288"/>
      <c r="D207" s="262"/>
      <c r="E207" s="262"/>
      <c r="F207" s="281" t="s">
        <v>770</v>
      </c>
      <c r="G207" s="262"/>
      <c r="H207" s="373" t="s">
        <v>771</v>
      </c>
      <c r="I207" s="373"/>
      <c r="J207" s="373"/>
      <c r="K207" s="303"/>
    </row>
    <row r="208" spans="2:11" ht="15" customHeight="1">
      <c r="B208" s="282"/>
      <c r="C208" s="262"/>
      <c r="D208" s="262"/>
      <c r="E208" s="262"/>
      <c r="F208" s="281" t="s">
        <v>768</v>
      </c>
      <c r="G208" s="262"/>
      <c r="H208" s="373" t="s">
        <v>934</v>
      </c>
      <c r="I208" s="373"/>
      <c r="J208" s="373"/>
      <c r="K208" s="303"/>
    </row>
    <row r="209" spans="2:11" ht="15" customHeight="1">
      <c r="B209" s="320"/>
      <c r="C209" s="288"/>
      <c r="D209" s="288"/>
      <c r="E209" s="288"/>
      <c r="F209" s="281" t="s">
        <v>772</v>
      </c>
      <c r="G209" s="267"/>
      <c r="H209" s="374" t="s">
        <v>773</v>
      </c>
      <c r="I209" s="374"/>
      <c r="J209" s="374"/>
      <c r="K209" s="321"/>
    </row>
    <row r="210" spans="2:11" ht="15" customHeight="1">
      <c r="B210" s="320"/>
      <c r="C210" s="288"/>
      <c r="D210" s="288"/>
      <c r="E210" s="288"/>
      <c r="F210" s="281" t="s">
        <v>774</v>
      </c>
      <c r="G210" s="267"/>
      <c r="H210" s="374" t="s">
        <v>935</v>
      </c>
      <c r="I210" s="374"/>
      <c r="J210" s="374"/>
      <c r="K210" s="321"/>
    </row>
    <row r="211" spans="2:11" ht="15" customHeight="1">
      <c r="B211" s="320"/>
      <c r="C211" s="288"/>
      <c r="D211" s="288"/>
      <c r="E211" s="288"/>
      <c r="F211" s="322"/>
      <c r="G211" s="267"/>
      <c r="H211" s="323"/>
      <c r="I211" s="323"/>
      <c r="J211" s="323"/>
      <c r="K211" s="321"/>
    </row>
    <row r="212" spans="2:11" ht="15" customHeight="1">
      <c r="B212" s="320"/>
      <c r="C212" s="262" t="s">
        <v>897</v>
      </c>
      <c r="D212" s="288"/>
      <c r="E212" s="288"/>
      <c r="F212" s="281">
        <v>1</v>
      </c>
      <c r="G212" s="267"/>
      <c r="H212" s="374" t="s">
        <v>936</v>
      </c>
      <c r="I212" s="374"/>
      <c r="J212" s="374"/>
      <c r="K212" s="321"/>
    </row>
    <row r="213" spans="2:11" ht="15" customHeight="1">
      <c r="B213" s="320"/>
      <c r="C213" s="288"/>
      <c r="D213" s="288"/>
      <c r="E213" s="288"/>
      <c r="F213" s="281">
        <v>2</v>
      </c>
      <c r="G213" s="267"/>
      <c r="H213" s="374" t="s">
        <v>937</v>
      </c>
      <c r="I213" s="374"/>
      <c r="J213" s="374"/>
      <c r="K213" s="321"/>
    </row>
    <row r="214" spans="2:11" ht="15" customHeight="1">
      <c r="B214" s="320"/>
      <c r="C214" s="288"/>
      <c r="D214" s="288"/>
      <c r="E214" s="288"/>
      <c r="F214" s="281">
        <v>3</v>
      </c>
      <c r="G214" s="267"/>
      <c r="H214" s="374" t="s">
        <v>938</v>
      </c>
      <c r="I214" s="374"/>
      <c r="J214" s="374"/>
      <c r="K214" s="321"/>
    </row>
    <row r="215" spans="2:11" ht="15" customHeight="1">
      <c r="B215" s="320"/>
      <c r="C215" s="288"/>
      <c r="D215" s="288"/>
      <c r="E215" s="288"/>
      <c r="F215" s="281">
        <v>4</v>
      </c>
      <c r="G215" s="267"/>
      <c r="H215" s="374" t="s">
        <v>939</v>
      </c>
      <c r="I215" s="374"/>
      <c r="J215" s="374"/>
      <c r="K215" s="321"/>
    </row>
    <row r="216" spans="2:11" ht="12.75" customHeight="1">
      <c r="B216" s="324"/>
      <c r="C216" s="325"/>
      <c r="D216" s="325"/>
      <c r="E216" s="325"/>
      <c r="F216" s="325"/>
      <c r="G216" s="325"/>
      <c r="H216" s="325"/>
      <c r="I216" s="325"/>
      <c r="J216" s="325"/>
      <c r="K216" s="326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201 - Rekonstrukce mos...</vt:lpstr>
      <vt:lpstr>SO 901 - DIO - Dopravně i...</vt:lpstr>
      <vt:lpstr>Pokyny pro vyplnění</vt:lpstr>
      <vt:lpstr>'Rekapitulace stavby'!Názvy_tisku</vt:lpstr>
      <vt:lpstr>'SO 201 - Rekonstrukce mos...'!Názvy_tisku</vt:lpstr>
      <vt:lpstr>'SO 901 - DIO - Dopravně i...'!Názvy_tisku</vt:lpstr>
      <vt:lpstr>'Pokyny pro vyplnění'!Oblast_tisku</vt:lpstr>
      <vt:lpstr>'Rekapitulace stavby'!Oblast_tisku</vt:lpstr>
      <vt:lpstr>'SO 201 - Rekonstrukce mos...'!Oblast_tisku</vt:lpstr>
      <vt:lpstr>'SO 901 - DIO - Dopravně i...'!Oblast_tisku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Hanzlová</dc:creator>
  <cp:lastModifiedBy>Kateřina Hanzlová</cp:lastModifiedBy>
  <dcterms:created xsi:type="dcterms:W3CDTF">2017-05-17T07:27:42Z</dcterms:created>
  <dcterms:modified xsi:type="dcterms:W3CDTF">2017-05-17T07:27:48Z</dcterms:modified>
</cp:coreProperties>
</file>